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satok\Downloads\"/>
    </mc:Choice>
  </mc:AlternateContent>
  <xr:revisionPtr revIDLastSave="0" documentId="13_ncr:1_{2A44B999-0791-4125-BB87-0C99B97BE113}" xr6:coauthVersionLast="47" xr6:coauthVersionMax="47" xr10:uidLastSave="{00000000-0000-0000-0000-000000000000}"/>
  <bookViews>
    <workbookView xWindow="-105" yWindow="0" windowWidth="19410" windowHeight="21705" activeTab="1" xr2:uid="{578BA082-44E8-4D61-94AA-59153AE73AB3}"/>
  </bookViews>
  <sheets>
    <sheet name="基本" sheetId="5" r:id="rId1"/>
    <sheet name="使用例" sheetId="9" r:id="rId2"/>
    <sheet name="転置と積" sheetId="8" r:id="rId3"/>
    <sheet name="範囲" sheetId="6" r:id="rId4"/>
    <sheet name="空白" sheetId="4" r:id="rId5"/>
    <sheet name="MAX" sheetId="1" r:id="rId6"/>
    <sheet name="SUM" sheetId="3" r:id="rId7"/>
    <sheet name="COUNTIF" sheetId="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9" l="1" a="1"/>
  <c r="F2" i="9" s="1"/>
  <c r="A2" i="9" a="1"/>
  <c r="A2" i="9" s="1"/>
  <c r="E2" i="9" s="1" a="1"/>
  <c r="E2" i="9" s="1"/>
  <c r="E2" i="4" a="1"/>
  <c r="E2" i="4" s="1"/>
  <c r="H12" i="8" a="1"/>
  <c r="H12" i="8" s="1"/>
  <c r="D7" i="8" a="1"/>
  <c r="D7" i="8" s="1"/>
  <c r="B3" i="8" a="1"/>
  <c r="B3" i="8" s="1"/>
  <c r="H2" i="8" a="1"/>
  <c r="H2" i="8" s="1"/>
  <c r="H6" i="8" a="1"/>
  <c r="H6" i="8" s="1"/>
  <c r="B12" i="8" a="1"/>
  <c r="B12" i="8" s="1"/>
  <c r="F11" i="8" a="1"/>
  <c r="F11" i="8" s="1"/>
  <c r="F2" i="8" a="1"/>
  <c r="F2" i="8" s="1"/>
  <c r="B6" i="8" a="1"/>
  <c r="B6" i="8" s="1"/>
  <c r="D9" i="6"/>
  <c r="D8" i="6"/>
  <c r="D7" i="6"/>
  <c r="D3" i="6" a="1"/>
  <c r="D3" i="6" s="1"/>
  <c r="B19" i="5" a="1"/>
  <c r="B19" i="5" s="1"/>
  <c r="B12" i="5" a="1"/>
  <c r="B12" i="5" s="1"/>
  <c r="B11" i="5" a="1"/>
  <c r="B11" i="5" s="1"/>
  <c r="B10" i="5" a="1"/>
  <c r="B10" i="5" s="1"/>
  <c r="B9" i="5" a="1"/>
  <c r="B9" i="5" s="1"/>
  <c r="G4" i="5" a="1"/>
  <c r="G4" i="5" s="1"/>
  <c r="B17" i="5" a="1"/>
  <c r="B17" i="5" s="1"/>
  <c r="B16" i="5" a="1"/>
  <c r="B16" i="5" s="1"/>
  <c r="B15" i="5" a="1"/>
  <c r="B15" i="5" s="1"/>
  <c r="B14" i="5" a="1"/>
  <c r="B14" i="5" s="1"/>
  <c r="C3" i="5" a="1"/>
  <c r="C3" i="5" s="1"/>
  <c r="B4" i="5" a="1"/>
  <c r="B4" i="5" s="1"/>
  <c r="A19" i="4"/>
  <c r="F2" i="4" a="1"/>
  <c r="F2" i="4" s="1"/>
  <c r="G2" i="4" a="1"/>
  <c r="G2" i="4" s="1"/>
  <c r="C2" i="4" a="1"/>
  <c r="C2" i="4" s="1"/>
  <c r="B2" i="4" a="1"/>
  <c r="B2" i="4" s="1"/>
  <c r="A15" i="4" a="1"/>
  <c r="A15" i="4" s="1"/>
  <c r="I2" i="3" a="1"/>
  <c r="I2" i="3" s="1"/>
  <c r="F2" i="3" a="1"/>
  <c r="F2" i="3" s="1"/>
  <c r="A1" i="2" a="1"/>
  <c r="A1" i="2" s="1"/>
  <c r="C2" i="2" s="1" a="1"/>
  <c r="C2" i="2" s="1"/>
  <c r="I10" i="1" a="1"/>
  <c r="I10" i="1" s="1"/>
  <c r="I3" i="1" a="1"/>
  <c r="I3" i="1" s="1"/>
  <c r="I9" i="1" a="1"/>
  <c r="I9" i="1" s="1"/>
  <c r="H10" i="1" a="1"/>
  <c r="H10" i="1" s="1"/>
  <c r="I2" i="1" a="1"/>
  <c r="I2" i="1" s="1"/>
  <c r="H3" i="1" a="1"/>
  <c r="H3" i="1" s="1"/>
  <c r="E2" i="1" a="1"/>
  <c r="E2" i="1" s="1"/>
  <c r="C2" i="9" l="1" a="1"/>
  <c r="C2" i="9" s="1"/>
  <c r="D2" i="9" a="1"/>
  <c r="D2" i="9" s="1"/>
  <c r="D4" i="6" a="1"/>
  <c r="D4" i="6" s="1"/>
  <c r="D12" i="6"/>
  <c r="E2" i="2" a="1"/>
  <c r="E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さときsatoki</author>
  </authors>
  <commentList>
    <comment ref="C3" authorId="0" shapeId="0" xr:uid="{EC207C80-71A2-4776-858E-C369645EEA30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={1,2,3}</t>
        </r>
      </text>
    </comment>
    <comment ref="B4" authorId="0" shapeId="0" xr:uid="{C39BE9AB-8E94-40D6-8ACC-4F9F0D235A79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={1;2;3}</t>
        </r>
      </text>
    </comment>
    <comment ref="G4" authorId="0" shapeId="0" xr:uid="{D7A68F82-F5BA-4E99-A758-828139C46A1C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={1,2,3;4,5,6;7,8,9}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さときsatoki</author>
  </authors>
  <commentList>
    <comment ref="F2" authorId="0" shapeId="0" xr:uid="{AC3E57EC-C4B7-457C-BDC7-E2ADDF508190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=FILTER(A2:A20, NOT(ISBLANK(A2:A20)))</t>
        </r>
      </text>
    </comment>
    <comment ref="G2" authorId="0" shapeId="0" xr:uid="{BC175C15-4DD6-4D5B-BC01-707D317D2537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=FILTER(A2:A20, A2:A20&lt;&gt;"")</t>
        </r>
      </text>
    </comment>
    <comment ref="A19" authorId="0" shapeId="0" xr:uid="{B119888B-1C23-48CF-9E19-982C75500EEA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=""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さときsatoki</author>
  </authors>
  <commentList>
    <comment ref="E2" authorId="0" shapeId="0" xr:uid="{FCE55ECD-9228-4733-9EE4-318A6FCE3242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=LET(
    範囲, A1:A999,
    種類, UNIQUE(TOCOL(範囲, 1)),
    数, COUNTIF(範囲, 種類),
    SORT(HSTACK(種類, 数), 2, -1)
)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<sst xmlns="http://schemas.openxmlformats.org/spreadsheetml/2006/main" count="321" uniqueCount="159">
  <si>
    <t>日付</t>
  </si>
  <si>
    <t>きつねそば</t>
  </si>
  <si>
    <t>たぬきそば</t>
  </si>
  <si>
    <t>かけそば</t>
  </si>
  <si>
    <t>天ぷらそば</t>
  </si>
  <si>
    <t>販売数</t>
    <rPh sb="0" eb="3">
      <t>ハンバイスウ</t>
    </rPh>
    <phoneticPr fontId="1"/>
  </si>
  <si>
    <t>商品名</t>
    <rPh sb="2" eb="3">
      <t>メイ</t>
    </rPh>
    <phoneticPr fontId="1"/>
  </si>
  <si>
    <t>商品名</t>
    <rPh sb="0" eb="3">
      <t>ショウヒンメイ</t>
    </rPh>
    <phoneticPr fontId="1"/>
  </si>
  <si>
    <t>最高販売数</t>
    <rPh sb="0" eb="2">
      <t>サイコウ</t>
    </rPh>
    <rPh sb="2" eb="5">
      <t>ハンバイスウ</t>
    </rPh>
    <phoneticPr fontId="1"/>
  </si>
  <si>
    <t>UNIQUE(商品名)=TRANSPOSE(商品名)</t>
    <phoneticPr fontId="1"/>
  </si>
  <si>
    <t xml:space="preserve"> (UNIQUE(商品名)=TRANSPOSE(商品名))*TRANSPOSE(販売数)</t>
    <phoneticPr fontId="1"/>
  </si>
  <si>
    <t>種類</t>
    <rPh sb="0" eb="2">
      <t>シュルイ</t>
    </rPh>
    <phoneticPr fontId="1"/>
  </si>
  <si>
    <t>数</t>
    <rPh sb="0" eb="1">
      <t>カズ</t>
    </rPh>
    <phoneticPr fontId="1"/>
  </si>
  <si>
    <t>きつねそば</t>
    <phoneticPr fontId="1"/>
  </si>
  <si>
    <t>商品名</t>
  </si>
  <si>
    <t>商品カテゴリ</t>
  </si>
  <si>
    <t>単価</t>
  </si>
  <si>
    <t>数量</t>
  </si>
  <si>
    <t>商品カテゴリ</t>
    <rPh sb="0" eb="2">
      <t>ショウヒン</t>
    </rPh>
    <phoneticPr fontId="1"/>
  </si>
  <si>
    <t>小計</t>
    <rPh sb="0" eb="2">
      <t>ショウケイ</t>
    </rPh>
    <phoneticPr fontId="1"/>
  </si>
  <si>
    <t>ノートパソコン</t>
  </si>
  <si>
    <t>電子機器</t>
  </si>
  <si>
    <t>スマートフォン</t>
  </si>
  <si>
    <t>家具</t>
  </si>
  <si>
    <t>家電</t>
  </si>
  <si>
    <t>コーヒーメーカー</t>
  </si>
  <si>
    <t>エアコン</t>
  </si>
  <si>
    <t>スポーツ用品</t>
  </si>
  <si>
    <t>デスクチェア</t>
  </si>
  <si>
    <t>衣料品</t>
  </si>
  <si>
    <t>本棚</t>
  </si>
  <si>
    <t>ランニングシューズ</t>
  </si>
  <si>
    <t>テニスラケット</t>
  </si>
  <si>
    <t>シャツ</t>
  </si>
  <si>
    <t>ジーンズ</t>
  </si>
  <si>
    <t>テレビ</t>
  </si>
  <si>
    <t>冷蔵庫</t>
  </si>
  <si>
    <t>ソファ</t>
  </si>
  <si>
    <t>ダンベル</t>
  </si>
  <si>
    <t>ジャケット</t>
  </si>
  <si>
    <t>タブレット</t>
  </si>
  <si>
    <t>洗濯機</t>
  </si>
  <si>
    <t>ベッド</t>
  </si>
  <si>
    <t>ヨガマット</t>
  </si>
  <si>
    <t>スカート</t>
  </si>
  <si>
    <t>デジタルカメラ</t>
  </si>
  <si>
    <t>電子レンジ</t>
  </si>
  <si>
    <t>ダイニングテーブル</t>
  </si>
  <si>
    <t>バーベル</t>
  </si>
  <si>
    <t>スニーカー</t>
  </si>
  <si>
    <t>ヘッドフォン</t>
  </si>
  <si>
    <t>掃除機</t>
  </si>
  <si>
    <t>ナイトスタンド</t>
  </si>
  <si>
    <t>バスケットボール</t>
  </si>
  <si>
    <t>ドレス</t>
  </si>
  <si>
    <t>スマートウォッチ</t>
  </si>
  <si>
    <t>トースター</t>
  </si>
  <si>
    <t>クローゼット</t>
  </si>
  <si>
    <t>サッカーボール</t>
  </si>
  <si>
    <t>帽子</t>
  </si>
  <si>
    <t>ゲームコンソール</t>
  </si>
  <si>
    <t>エスプレッソマシン</t>
  </si>
  <si>
    <t>テニスボール</t>
  </si>
  <si>
    <t>ネクタイ</t>
  </si>
  <si>
    <t>プロジェクター</t>
  </si>
  <si>
    <t>アイロン</t>
  </si>
  <si>
    <t>オフィスチェア</t>
  </si>
  <si>
    <t>バドミントンラケット</t>
  </si>
  <si>
    <t>スーツ</t>
  </si>
  <si>
    <t>ブルートゥーススピーカー</t>
  </si>
  <si>
    <t>炊飯器</t>
  </si>
  <si>
    <t>カーテン</t>
  </si>
  <si>
    <t>フィットネスバンド</t>
  </si>
  <si>
    <t>パーカー</t>
  </si>
  <si>
    <t>デスクトップPC</t>
  </si>
  <si>
    <t>空気清浄機</t>
  </si>
  <si>
    <t>ラグ</t>
  </si>
  <si>
    <t>ゴルフクラブ</t>
  </si>
  <si>
    <t>ジムバッグ</t>
  </si>
  <si>
    <t>イヤホン</t>
  </si>
  <si>
    <t>オーブン</t>
  </si>
  <si>
    <t>ランプ</t>
  </si>
  <si>
    <t>スケートボード</t>
  </si>
  <si>
    <t>ベルト</t>
  </si>
  <si>
    <t>モニター</t>
  </si>
  <si>
    <t>ドライヤー</t>
  </si>
  <si>
    <t>シェルフ</t>
  </si>
  <si>
    <t>バレーボール</t>
  </si>
  <si>
    <t>スマートホームデバイス</t>
  </si>
  <si>
    <t>フードプロセッサー</t>
  </si>
  <si>
    <t>チェスト</t>
  </si>
  <si>
    <t>トレッドミル</t>
  </si>
  <si>
    <t>ラップトップ</t>
  </si>
  <si>
    <t>ミキサー</t>
  </si>
  <si>
    <t>ナイトテーブル</t>
  </si>
  <si>
    <t>ダンベルセット</t>
  </si>
  <si>
    <t>タブレットPC</t>
  </si>
  <si>
    <t>冷凍庫</t>
  </si>
  <si>
    <t>リクライニングチェア</t>
  </si>
  <si>
    <t>エクササイズバイク</t>
  </si>
  <si>
    <t>スカーフ</t>
  </si>
  <si>
    <t>デジタルフォトフレーム</t>
  </si>
  <si>
    <t>コーヒーミル</t>
  </si>
  <si>
    <t>ベッドフレーム</t>
  </si>
  <si>
    <t>フィットネスマシン</t>
  </si>
  <si>
    <t>スーツケース</t>
  </si>
  <si>
    <t>犬</t>
  </si>
  <si>
    <t>猫</t>
  </si>
  <si>
    <t>パンダ</t>
  </si>
  <si>
    <t>ウサギ</t>
  </si>
  <si>
    <t>COUNTIF</t>
    <phoneticPr fontId="1"/>
  </si>
  <si>
    <t>FILTER</t>
    <phoneticPr fontId="1"/>
  </si>
  <si>
    <t>TOCOL</t>
  </si>
  <si>
    <t>動物</t>
    <rPh sb="0" eb="2">
      <t>ドウブツ</t>
    </rPh>
    <phoneticPr fontId="1"/>
  </si>
  <si>
    <t>パンダ</t>
    <phoneticPr fontId="1"/>
  </si>
  <si>
    <t>猫</t>
    <phoneticPr fontId="1"/>
  </si>
  <si>
    <t>ペンギン</t>
    <phoneticPr fontId="1"/>
  </si>
  <si>
    <t>ISBLANK(A2#)</t>
    <phoneticPr fontId="1"/>
  </si>
  <si>
    <t>A2#=""</t>
    <phoneticPr fontId="1"/>
  </si>
  <si>
    <t>あ</t>
    <phoneticPr fontId="1"/>
  </si>
  <si>
    <t>い</t>
    <phoneticPr fontId="1"/>
  </si>
  <si>
    <t>四則演算</t>
    <rPh sb="0" eb="4">
      <t>シソクエンザン</t>
    </rPh>
    <phoneticPr fontId="1"/>
  </si>
  <si>
    <t>初期化</t>
    <rPh sb="0" eb="3">
      <t>ショキカ</t>
    </rPh>
    <phoneticPr fontId="1"/>
  </si>
  <si>
    <t>={1,2,3}+{1,2,3}</t>
    <phoneticPr fontId="1"/>
  </si>
  <si>
    <t>={1,2,3}-{1,2,3}</t>
    <phoneticPr fontId="1"/>
  </si>
  <si>
    <t>={1,2,3}*{1,2,3}</t>
    <phoneticPr fontId="1"/>
  </si>
  <si>
    <t>={1,2,3}/{1,2,3}</t>
    <phoneticPr fontId="1"/>
  </si>
  <si>
    <t>×</t>
    <phoneticPr fontId="1"/>
  </si>
  <si>
    <t>={1,2,3}+1</t>
    <phoneticPr fontId="1"/>
  </si>
  <si>
    <t>={1,2,3}-1</t>
    <phoneticPr fontId="1"/>
  </si>
  <si>
    <t>={1,2,3}*2</t>
    <phoneticPr fontId="1"/>
  </si>
  <si>
    <t>={1,2,3}/2</t>
    <phoneticPr fontId="1"/>
  </si>
  <si>
    <t>={1,2,3}+{1,2}</t>
    <phoneticPr fontId="1"/>
  </si>
  <si>
    <t>範囲</t>
    <rPh sb="0" eb="2">
      <t>ハンイ</t>
    </rPh>
    <phoneticPr fontId="1"/>
  </si>
  <si>
    <t>配列</t>
    <rPh sb="0" eb="2">
      <t>ハイレツ</t>
    </rPh>
    <phoneticPr fontId="1"/>
  </si>
  <si>
    <t>範囲 ⇒ 配列</t>
    <rPh sb="0" eb="2">
      <t>ハンイ</t>
    </rPh>
    <rPh sb="5" eb="7">
      <t>ハイレツ</t>
    </rPh>
    <phoneticPr fontId="1"/>
  </si>
  <si>
    <t>={"あ","あ","あ","い","い"}</t>
    <phoneticPr fontId="1"/>
  </si>
  <si>
    <t>対象</t>
    <rPh sb="0" eb="2">
      <t>タイショウ</t>
    </rPh>
    <phoneticPr fontId="1"/>
  </si>
  <si>
    <t>=COUNTIF(D2:H2,"あ")</t>
    <phoneticPr fontId="1"/>
  </si>
  <si>
    <t>=COUNTIF({"あ","あ","あ","い","い"},"あ")</t>
    <phoneticPr fontId="1"/>
  </si>
  <si>
    <t>=TOROW(D2:H2)</t>
    <phoneticPr fontId="1"/>
  </si>
  <si>
    <t>=COUNTIF(TOROW(D2:H2),"あ")</t>
    <phoneticPr fontId="1"/>
  </si>
  <si>
    <t>COUNTA</t>
    <phoneticPr fontId="1"/>
  </si>
  <si>
    <t>=COUNTA(D2:H2)</t>
    <phoneticPr fontId="1"/>
  </si>
  <si>
    <t>=COUNTA({"あ","あ","あ","い","い"})</t>
    <phoneticPr fontId="1"/>
  </si>
  <si>
    <t>=COUNTA(TOROW(D2:H2))</t>
    <phoneticPr fontId="1"/>
  </si>
  <si>
    <t>不可</t>
    <rPh sb="0" eb="2">
      <t>フカ</t>
    </rPh>
    <phoneticPr fontId="1"/>
  </si>
  <si>
    <t>行列の積</t>
    <rPh sb="0" eb="2">
      <t>ギョウレツ</t>
    </rPh>
    <rPh sb="3" eb="4">
      <t>セキ</t>
    </rPh>
    <phoneticPr fontId="1"/>
  </si>
  <si>
    <t>={1,2,3}*TRANSPOSE({1,2,3})</t>
    <phoneticPr fontId="1"/>
  </si>
  <si>
    <t>=TRANSPOSE({1,2,3})*{1,2,3}</t>
    <phoneticPr fontId="1"/>
  </si>
  <si>
    <t>＊</t>
    <phoneticPr fontId="1"/>
  </si>
  <si>
    <t>＝</t>
    <phoneticPr fontId="1"/>
  </si>
  <si>
    <t>=MMULT({1,2,3},{1;2;3})</t>
    <phoneticPr fontId="1"/>
  </si>
  <si>
    <t>&gt;5</t>
    <phoneticPr fontId="1"/>
  </si>
  <si>
    <t>&amp;"円"</t>
    <rPh sb="2" eb="3">
      <t>エン</t>
    </rPh>
    <phoneticPr fontId="1"/>
  </si>
  <si>
    <t>SEQUENCE</t>
    <phoneticPr fontId="1"/>
  </si>
  <si>
    <t>外積</t>
    <rPh sb="0" eb="2">
      <t>ガイセキ</t>
    </rPh>
    <phoneticPr fontId="1"/>
  </si>
  <si>
    <t>SQRT</t>
    <phoneticPr fontId="1"/>
  </si>
  <si>
    <t>SORT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</si>
</sst>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indexed="8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/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0" xfId="0" quotePrefix="1">
      <alignment vertical="center"/>
    </xf>
    <xf numFmtId="0" fontId="0" fillId="0" borderId="5" xfId="0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8" xfId="0" quotePrefix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quotePrefix="1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D7005-1269-4264-BCD0-8CB0DDF74456}">
  <dimension ref="A1:I19"/>
  <sheetViews>
    <sheetView zoomScaleNormal="100" workbookViewId="0"/>
  </sheetViews>
  <sheetFormatPr defaultRowHeight="18.75"/>
  <cols>
    <col min="1" max="1" width="9" bestFit="1" customWidth="1"/>
    <col min="2" max="10" width="9" customWidth="1"/>
  </cols>
  <sheetData>
    <row r="1" spans="1:9">
      <c r="A1" t="s">
        <v>122</v>
      </c>
    </row>
    <row r="2" spans="1:9">
      <c r="C2" s="4"/>
      <c r="D2" s="4"/>
      <c r="E2" s="4"/>
    </row>
    <row r="3" spans="1:9">
      <c r="B3" s="7"/>
      <c r="C3" s="5" cm="1">
        <f t="array" ref="C3:E3">{1,2,3}</f>
        <v>1</v>
      </c>
      <c r="D3" s="5">
        <v>2</v>
      </c>
      <c r="E3" s="6">
        <v>3</v>
      </c>
    </row>
    <row r="4" spans="1:9">
      <c r="B4" s="8" cm="1">
        <f t="array" ref="B4:B6">{1;2;3}</f>
        <v>1</v>
      </c>
      <c r="G4" s="11" cm="1">
        <f t="array" ref="G4:I6">{1,2,3;4,5,6;7,8,9}</f>
        <v>1</v>
      </c>
      <c r="H4" s="12">
        <v>2</v>
      </c>
      <c r="I4" s="13">
        <v>3</v>
      </c>
    </row>
    <row r="5" spans="1:9">
      <c r="B5" s="9">
        <v>2</v>
      </c>
      <c r="G5" s="14">
        <v>4</v>
      </c>
      <c r="H5">
        <v>5</v>
      </c>
      <c r="I5" s="7">
        <v>6</v>
      </c>
    </row>
    <row r="6" spans="1:9">
      <c r="B6" s="10">
        <v>3</v>
      </c>
      <c r="G6" s="15">
        <v>7</v>
      </c>
      <c r="H6" s="4">
        <v>8</v>
      </c>
      <c r="I6" s="16">
        <v>9</v>
      </c>
    </row>
    <row r="8" spans="1:9">
      <c r="A8" t="s">
        <v>121</v>
      </c>
    </row>
    <row r="9" spans="1:9">
      <c r="B9" s="17" cm="1">
        <f t="array" ref="B9:D9">{1,2,3}+1</f>
        <v>2</v>
      </c>
      <c r="C9" s="5">
        <v>3</v>
      </c>
      <c r="D9" s="6">
        <v>4</v>
      </c>
      <c r="F9" s="18" t="s">
        <v>128</v>
      </c>
    </row>
    <row r="10" spans="1:9">
      <c r="B10" s="17" cm="1">
        <f t="array" ref="B10:D10">{1,2,3}-1</f>
        <v>0</v>
      </c>
      <c r="C10" s="5">
        <v>1</v>
      </c>
      <c r="D10" s="6">
        <v>2</v>
      </c>
      <c r="F10" s="18" t="s">
        <v>129</v>
      </c>
    </row>
    <row r="11" spans="1:9">
      <c r="B11" s="17" cm="1">
        <f t="array" ref="B11:D11">{1,2,3}*2</f>
        <v>2</v>
      </c>
      <c r="C11" s="5">
        <v>4</v>
      </c>
      <c r="D11" s="6">
        <v>6</v>
      </c>
      <c r="F11" s="18" t="s">
        <v>130</v>
      </c>
    </row>
    <row r="12" spans="1:9">
      <c r="B12" s="17" cm="1">
        <f t="array" ref="B12:D12">{1,2,3}/2</f>
        <v>0.5</v>
      </c>
      <c r="C12" s="5">
        <v>1</v>
      </c>
      <c r="D12" s="6">
        <v>1.5</v>
      </c>
      <c r="F12" s="18" t="s">
        <v>131</v>
      </c>
    </row>
    <row r="14" spans="1:9">
      <c r="B14" s="17" cm="1">
        <f t="array" ref="B14:D14">{1,2,3}+{1,2,3}</f>
        <v>2</v>
      </c>
      <c r="C14" s="5">
        <v>4</v>
      </c>
      <c r="D14" s="6">
        <v>6</v>
      </c>
      <c r="F14" s="18" t="s">
        <v>123</v>
      </c>
    </row>
    <row r="15" spans="1:9">
      <c r="B15" s="17" cm="1">
        <f t="array" ref="B15:D15">{1,2,3}-{1,2,3}</f>
        <v>0</v>
      </c>
      <c r="C15" s="5">
        <v>0</v>
      </c>
      <c r="D15" s="6">
        <v>0</v>
      </c>
      <c r="F15" s="18" t="s">
        <v>124</v>
      </c>
    </row>
    <row r="16" spans="1:9">
      <c r="B16" s="17" cm="1">
        <f t="array" ref="B16:D16">{1,2,3}*{1,2,3}</f>
        <v>1</v>
      </c>
      <c r="C16" s="5">
        <v>4</v>
      </c>
      <c r="D16" s="6">
        <v>9</v>
      </c>
      <c r="F16" s="18" t="s">
        <v>125</v>
      </c>
    </row>
    <row r="17" spans="2:6">
      <c r="B17" s="17" cm="1">
        <f t="array" ref="B17:D17">{1,2,3}/{1,2,3}</f>
        <v>1</v>
      </c>
      <c r="C17" s="5">
        <v>1</v>
      </c>
      <c r="D17" s="6">
        <v>1</v>
      </c>
      <c r="F17" s="18" t="s">
        <v>126</v>
      </c>
    </row>
    <row r="19" spans="2:6">
      <c r="B19" s="17" cm="1">
        <f t="array" ref="B19:D19">{1,2,3}+{1,2}</f>
        <v>2</v>
      </c>
      <c r="C19" s="5">
        <v>4</v>
      </c>
      <c r="D19" s="6" t="e">
        <v>#N/A</v>
      </c>
      <c r="F19" s="18" t="s">
        <v>132</v>
      </c>
    </row>
  </sheetData>
  <phoneticPr fontId="1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8A698-A4D9-4B03-8AEC-A125009470A6}">
  <dimension ref="A1:F11"/>
  <sheetViews>
    <sheetView tabSelected="1" zoomScaleNormal="100" workbookViewId="0"/>
  </sheetViews>
  <sheetFormatPr defaultRowHeight="18.75"/>
  <cols>
    <col min="1" max="6" width="9" customWidth="1"/>
  </cols>
  <sheetData>
    <row r="1" spans="1:6">
      <c r="A1" s="34" t="s">
        <v>155</v>
      </c>
      <c r="B1" s="34"/>
      <c r="C1" s="34" t="s">
        <v>154</v>
      </c>
      <c r="D1" s="34" t="s">
        <v>153</v>
      </c>
      <c r="E1" s="34" t="s">
        <v>157</v>
      </c>
      <c r="F1" s="34" t="s">
        <v>158</v>
      </c>
    </row>
    <row r="2" spans="1:6">
      <c r="A2" cm="1">
        <f t="array" ref="A2:A11">_xlfn.SEQUENCE(10,,1,1)</f>
        <v>1</v>
      </c>
      <c r="C2" s="8" t="str" cm="1">
        <f t="array" ref="C2:C11">A2:A11&amp;"円"</f>
        <v>1円</v>
      </c>
      <c r="D2" s="8" t="b" cm="1">
        <f t="array" ref="D2:D11">A2:A11&gt;5</f>
        <v>0</v>
      </c>
      <c r="E2" s="8" cm="1">
        <f t="array" ref="E2:E11">SQRT(_xlfn.ANCHORARRAY(A2))</f>
        <v>1</v>
      </c>
      <c r="F2" s="8" cm="1">
        <f t="array" ref="F2:F11">_xlfn._xlws.SORT(_xlfn.ANCHORARRAY(A2),1,-1)</f>
        <v>10</v>
      </c>
    </row>
    <row r="3" spans="1:6">
      <c r="A3">
        <v>2</v>
      </c>
      <c r="C3" s="9" t="str">
        <v>2円</v>
      </c>
      <c r="D3" s="9" t="b">
        <v>0</v>
      </c>
      <c r="E3" s="9">
        <v>1.4142135623730951</v>
      </c>
      <c r="F3" s="9">
        <v>9</v>
      </c>
    </row>
    <row r="4" spans="1:6">
      <c r="A4">
        <v>3</v>
      </c>
      <c r="C4" s="9" t="str">
        <v>3円</v>
      </c>
      <c r="D4" s="9" t="b">
        <v>0</v>
      </c>
      <c r="E4" s="9">
        <v>1.7320508075688772</v>
      </c>
      <c r="F4" s="9">
        <v>8</v>
      </c>
    </row>
    <row r="5" spans="1:6">
      <c r="A5">
        <v>4</v>
      </c>
      <c r="C5" s="9" t="str">
        <v>4円</v>
      </c>
      <c r="D5" s="9" t="b">
        <v>0</v>
      </c>
      <c r="E5" s="9">
        <v>2</v>
      </c>
      <c r="F5" s="9">
        <v>7</v>
      </c>
    </row>
    <row r="6" spans="1:6">
      <c r="A6">
        <v>5</v>
      </c>
      <c r="C6" s="9" t="str">
        <v>5円</v>
      </c>
      <c r="D6" s="9" t="b">
        <v>0</v>
      </c>
      <c r="E6" s="9">
        <v>2.2360679774997898</v>
      </c>
      <c r="F6" s="9">
        <v>6</v>
      </c>
    </row>
    <row r="7" spans="1:6">
      <c r="A7">
        <v>6</v>
      </c>
      <c r="C7" s="9" t="str">
        <v>6円</v>
      </c>
      <c r="D7" s="9" t="b">
        <v>1</v>
      </c>
      <c r="E7" s="9">
        <v>2.4494897427831779</v>
      </c>
      <c r="F7" s="9">
        <v>5</v>
      </c>
    </row>
    <row r="8" spans="1:6">
      <c r="A8">
        <v>7</v>
      </c>
      <c r="C8" s="9" t="str">
        <v>7円</v>
      </c>
      <c r="D8" s="9" t="b">
        <v>1</v>
      </c>
      <c r="E8" s="9">
        <v>2.6457513110645907</v>
      </c>
      <c r="F8" s="9">
        <v>4</v>
      </c>
    </row>
    <row r="9" spans="1:6">
      <c r="A9">
        <v>8</v>
      </c>
      <c r="C9" s="9" t="str">
        <v>8円</v>
      </c>
      <c r="D9" s="9" t="b">
        <v>1</v>
      </c>
      <c r="E9" s="9">
        <v>2.8284271247461903</v>
      </c>
      <c r="F9" s="9">
        <v>3</v>
      </c>
    </row>
    <row r="10" spans="1:6">
      <c r="A10">
        <v>9</v>
      </c>
      <c r="C10" s="9" t="str">
        <v>9円</v>
      </c>
      <c r="D10" s="9" t="b">
        <v>1</v>
      </c>
      <c r="E10" s="9">
        <v>3</v>
      </c>
      <c r="F10" s="9">
        <v>2</v>
      </c>
    </row>
    <row r="11" spans="1:6">
      <c r="A11">
        <v>10</v>
      </c>
      <c r="C11" s="10" t="str">
        <v>10円</v>
      </c>
      <c r="D11" s="10" t="b">
        <v>1</v>
      </c>
      <c r="E11" s="10">
        <v>3.1622776601683795</v>
      </c>
      <c r="F11" s="10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332FD-2685-4558-B1AB-18A1ACEABABF}">
  <dimension ref="A1:L13"/>
  <sheetViews>
    <sheetView zoomScaleNormal="100" workbookViewId="0"/>
  </sheetViews>
  <sheetFormatPr defaultRowHeight="18.75"/>
  <cols>
    <col min="1" max="1" width="9" bestFit="1" customWidth="1"/>
    <col min="2" max="11" width="3.625" customWidth="1"/>
    <col min="12" max="12" width="29.125" bestFit="1" customWidth="1"/>
  </cols>
  <sheetData>
    <row r="1" spans="1:12">
      <c r="A1" t="s">
        <v>156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>
      <c r="B2" s="1"/>
      <c r="C2" s="1"/>
      <c r="D2" s="1"/>
      <c r="E2" s="1"/>
      <c r="F2" s="19" cm="1">
        <f t="array" ref="F2:F4">{1;2;3}</f>
        <v>1</v>
      </c>
      <c r="G2" s="1"/>
      <c r="H2" s="21" cm="1">
        <f t="array" ref="H2:J4">TRANSPOSE({1;2;3})*{1;2;3}</f>
        <v>1</v>
      </c>
      <c r="I2" s="22">
        <v>2</v>
      </c>
      <c r="J2" s="23">
        <v>3</v>
      </c>
      <c r="K2" s="1"/>
    </row>
    <row r="3" spans="1:12">
      <c r="B3" s="25" cm="1">
        <f t="array" ref="B3:D3">{1,2,3}</f>
        <v>1</v>
      </c>
      <c r="C3" s="26">
        <v>2</v>
      </c>
      <c r="D3" s="27">
        <v>3</v>
      </c>
      <c r="E3" s="1" t="s">
        <v>150</v>
      </c>
      <c r="F3" s="24">
        <v>2</v>
      </c>
      <c r="G3" s="1" t="s">
        <v>151</v>
      </c>
      <c r="H3" s="28">
        <v>2</v>
      </c>
      <c r="I3" s="1">
        <v>4</v>
      </c>
      <c r="J3" s="29">
        <v>6</v>
      </c>
      <c r="K3" s="1"/>
      <c r="L3" s="18" t="s">
        <v>148</v>
      </c>
    </row>
    <row r="4" spans="1:12">
      <c r="B4" s="1"/>
      <c r="C4" s="1"/>
      <c r="D4" s="1"/>
      <c r="E4" s="1"/>
      <c r="F4" s="30">
        <v>3</v>
      </c>
      <c r="G4" s="1"/>
      <c r="H4" s="31">
        <v>3</v>
      </c>
      <c r="I4" s="32">
        <v>6</v>
      </c>
      <c r="J4" s="33">
        <v>9</v>
      </c>
      <c r="K4" s="1"/>
    </row>
    <row r="5" spans="1:12"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>
      <c r="B6" s="19" cm="1">
        <f t="array" ref="B6:B8">{1;2;3}</f>
        <v>1</v>
      </c>
      <c r="C6" s="1"/>
      <c r="D6" s="1"/>
      <c r="E6" s="1"/>
      <c r="F6" s="20"/>
      <c r="G6" s="1"/>
      <c r="H6" s="21" cm="1">
        <f t="array" ref="H6:J8">{1;2;3}*TRANSPOSE({1;2;3})</f>
        <v>1</v>
      </c>
      <c r="I6" s="22">
        <v>2</v>
      </c>
      <c r="J6" s="23">
        <v>3</v>
      </c>
      <c r="K6" s="1"/>
    </row>
    <row r="7" spans="1:12">
      <c r="B7" s="24">
        <v>2</v>
      </c>
      <c r="C7" s="1" t="s">
        <v>150</v>
      </c>
      <c r="D7" s="25" cm="1">
        <f t="array" ref="D7:F7">{1,2,3}</f>
        <v>1</v>
      </c>
      <c r="E7" s="26">
        <v>2</v>
      </c>
      <c r="F7" s="27">
        <v>3</v>
      </c>
      <c r="G7" s="1" t="s">
        <v>151</v>
      </c>
      <c r="H7" s="28">
        <v>2</v>
      </c>
      <c r="I7" s="1">
        <v>4</v>
      </c>
      <c r="J7" s="29">
        <v>6</v>
      </c>
      <c r="K7" s="1"/>
      <c r="L7" s="18" t="s">
        <v>149</v>
      </c>
    </row>
    <row r="8" spans="1:12">
      <c r="B8" s="30">
        <v>3</v>
      </c>
      <c r="C8" s="1"/>
      <c r="D8" s="1"/>
      <c r="E8" s="1"/>
      <c r="F8" s="1"/>
      <c r="G8" s="1"/>
      <c r="H8" s="31">
        <v>3</v>
      </c>
      <c r="I8" s="32">
        <v>6</v>
      </c>
      <c r="J8" s="33">
        <v>9</v>
      </c>
      <c r="K8" s="1"/>
    </row>
    <row r="9" spans="1:12">
      <c r="B9" s="1"/>
      <c r="C9" s="1"/>
      <c r="D9" s="1"/>
      <c r="E9" s="1"/>
      <c r="F9" s="1"/>
      <c r="G9" s="1"/>
      <c r="H9" s="1"/>
      <c r="I9" s="1"/>
      <c r="J9" s="1"/>
      <c r="K9" s="1"/>
    </row>
    <row r="10" spans="1:12">
      <c r="A10" t="s">
        <v>147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2">
      <c r="B11" s="1"/>
      <c r="C11" s="1"/>
      <c r="D11" s="1"/>
      <c r="E11" s="1"/>
      <c r="F11" s="19" cm="1">
        <f t="array" ref="F11:F13">{1;2;3}</f>
        <v>1</v>
      </c>
      <c r="G11" s="1"/>
      <c r="H11" s="1"/>
      <c r="I11" s="1"/>
      <c r="J11" s="1"/>
      <c r="K11" s="1"/>
    </row>
    <row r="12" spans="1:12">
      <c r="B12" s="25" cm="1">
        <f t="array" ref="B12:D12">TRANSPOSE({1;2;3})</f>
        <v>1</v>
      </c>
      <c r="C12" s="26">
        <v>2</v>
      </c>
      <c r="D12" s="27">
        <v>3</v>
      </c>
      <c r="E12" s="1" t="s">
        <v>127</v>
      </c>
      <c r="F12" s="24">
        <v>2</v>
      </c>
      <c r="G12" s="1" t="s">
        <v>151</v>
      </c>
      <c r="H12" s="1" cm="1">
        <f t="array" ref="H12">MMULT({1,2,3},{1;2;3})</f>
        <v>14</v>
      </c>
      <c r="I12" s="1"/>
      <c r="J12" s="1"/>
      <c r="K12" s="1"/>
      <c r="L12" s="18" t="s">
        <v>152</v>
      </c>
    </row>
    <row r="13" spans="1:12">
      <c r="B13" s="1"/>
      <c r="C13" s="1"/>
      <c r="D13" s="1"/>
      <c r="E13" s="1"/>
      <c r="F13" s="30">
        <v>3</v>
      </c>
      <c r="G13" s="1"/>
      <c r="H13" s="1"/>
      <c r="I13" s="1"/>
      <c r="J13" s="1"/>
      <c r="K13" s="1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8A9B4-3FBB-4DA7-84B5-E52CCBF40720}">
  <dimension ref="A1:J14"/>
  <sheetViews>
    <sheetView zoomScaleNormal="100" workbookViewId="0"/>
  </sheetViews>
  <sheetFormatPr defaultRowHeight="18.75"/>
  <cols>
    <col min="1" max="1" width="9.625" bestFit="1" customWidth="1"/>
    <col min="2" max="2" width="12.125" bestFit="1" customWidth="1"/>
    <col min="3" max="9" width="3.375" customWidth="1"/>
    <col min="10" max="10" width="39.625" bestFit="1" customWidth="1"/>
    <col min="11" max="14" width="9" customWidth="1"/>
  </cols>
  <sheetData>
    <row r="1" spans="1:10">
      <c r="A1" t="s">
        <v>137</v>
      </c>
    </row>
    <row r="2" spans="1:10">
      <c r="B2" t="s">
        <v>133</v>
      </c>
      <c r="D2" t="s">
        <v>119</v>
      </c>
      <c r="E2" t="s">
        <v>119</v>
      </c>
      <c r="F2" t="s">
        <v>119</v>
      </c>
      <c r="G2" t="s">
        <v>120</v>
      </c>
      <c r="H2" t="s">
        <v>120</v>
      </c>
    </row>
    <row r="3" spans="1:10">
      <c r="B3" t="s">
        <v>134</v>
      </c>
      <c r="D3" s="17" t="str" cm="1">
        <f t="array" ref="D3:H3">{"あ","あ","あ","い","い"}</f>
        <v>あ</v>
      </c>
      <c r="E3" s="5" t="str">
        <v>あ</v>
      </c>
      <c r="F3" s="5" t="str">
        <v>あ</v>
      </c>
      <c r="G3" s="5" t="str">
        <v>い</v>
      </c>
      <c r="H3" s="6" t="str">
        <v>い</v>
      </c>
      <c r="J3" s="18" t="s">
        <v>136</v>
      </c>
    </row>
    <row r="4" spans="1:10">
      <c r="B4" t="s">
        <v>135</v>
      </c>
      <c r="D4" s="17" t="str" cm="1">
        <f t="array" ref="D4:H4">_xlfn.TOROW(D2:H2)</f>
        <v>あ</v>
      </c>
      <c r="E4" s="5" t="str">
        <v>あ</v>
      </c>
      <c r="F4" s="5" t="str">
        <v>あ</v>
      </c>
      <c r="G4" s="5" t="str">
        <v>い</v>
      </c>
      <c r="H4" s="6" t="str">
        <v>い</v>
      </c>
      <c r="J4" s="18" t="s">
        <v>140</v>
      </c>
    </row>
    <row r="6" spans="1:10">
      <c r="A6" t="s">
        <v>142</v>
      </c>
    </row>
    <row r="7" spans="1:10">
      <c r="B7" t="s">
        <v>133</v>
      </c>
      <c r="D7">
        <f>COUNTA(D2:H2)</f>
        <v>5</v>
      </c>
      <c r="J7" s="18" t="s">
        <v>143</v>
      </c>
    </row>
    <row r="8" spans="1:10">
      <c r="B8" t="s">
        <v>134</v>
      </c>
      <c r="D8">
        <f>COUNTA({"あ","あ","あ","い","い"})</f>
        <v>5</v>
      </c>
      <c r="J8" s="18" t="s">
        <v>144</v>
      </c>
    </row>
    <row r="9" spans="1:10">
      <c r="B9" t="s">
        <v>135</v>
      </c>
      <c r="D9">
        <f>COUNTA(_xlfn.TOROW(D2:H2))</f>
        <v>5</v>
      </c>
      <c r="J9" s="18" t="s">
        <v>145</v>
      </c>
    </row>
    <row r="11" spans="1:10">
      <c r="A11" t="s">
        <v>110</v>
      </c>
      <c r="J11" s="18"/>
    </row>
    <row r="12" spans="1:10">
      <c r="B12" t="s">
        <v>133</v>
      </c>
      <c r="D12">
        <f>COUNTIF(D2:H2,"あ")</f>
        <v>3</v>
      </c>
      <c r="J12" s="18" t="s">
        <v>138</v>
      </c>
    </row>
    <row r="13" spans="1:10">
      <c r="B13" t="s">
        <v>134</v>
      </c>
      <c r="D13" t="s">
        <v>146</v>
      </c>
      <c r="J13" s="18" t="s">
        <v>139</v>
      </c>
    </row>
    <row r="14" spans="1:10">
      <c r="B14" t="s">
        <v>135</v>
      </c>
      <c r="D14" t="s">
        <v>146</v>
      </c>
      <c r="J14" s="18" t="s">
        <v>141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2647E-A131-4BFA-98A0-37D5164BFA57}">
  <sheetPr codeName="Sheet4"/>
  <dimension ref="A1:G20"/>
  <sheetViews>
    <sheetView zoomScaleNormal="100" workbookViewId="0"/>
  </sheetViews>
  <sheetFormatPr defaultRowHeight="18.75"/>
  <cols>
    <col min="1" max="1" width="9" bestFit="1" customWidth="1"/>
    <col min="2" max="2" width="8.375" bestFit="1" customWidth="1"/>
    <col min="3" max="3" width="15.75" bestFit="1" customWidth="1"/>
    <col min="4" max="4" width="2.625" customWidth="1"/>
    <col min="5" max="7" width="9" bestFit="1" customWidth="1"/>
  </cols>
  <sheetData>
    <row r="1" spans="1:7">
      <c r="A1" s="34" t="s">
        <v>113</v>
      </c>
      <c r="B1" s="35" t="s">
        <v>118</v>
      </c>
      <c r="C1" s="34" t="s">
        <v>117</v>
      </c>
      <c r="D1" s="34"/>
      <c r="E1" s="34" t="s">
        <v>112</v>
      </c>
      <c r="F1" s="34" t="s">
        <v>111</v>
      </c>
      <c r="G1" s="34" t="s">
        <v>111</v>
      </c>
    </row>
    <row r="2" spans="1:7">
      <c r="A2" t="s">
        <v>107</v>
      </c>
      <c r="B2" t="str" cm="1">
        <f t="array" ref="B2:B20">IF(A2:A20="","○","")</f>
        <v/>
      </c>
      <c r="C2" t="str" cm="1">
        <f t="array" ref="C2:C20">IF(ISBLANK(A2:A20),"○","")</f>
        <v/>
      </c>
      <c r="E2" t="str" cm="1">
        <f t="array" ref="E2:E18">_xlfn.TOCOL(A2:A20,1)</f>
        <v>猫</v>
      </c>
      <c r="F2" t="str" cm="1">
        <f t="array" ref="F2:F18">_xlfn._xlws.FILTER(A2:A20,NOT(ISBLANK(A2:A20)))</f>
        <v>猫</v>
      </c>
      <c r="G2" t="str" cm="1">
        <f t="array" ref="G2:G16">_xlfn._xlws.FILTER(A2:A20, A2:A20&lt;&gt;"")</f>
        <v>猫</v>
      </c>
    </row>
    <row r="3" spans="1:7">
      <c r="A3" t="s">
        <v>106</v>
      </c>
      <c r="B3" t="str">
        <v/>
      </c>
      <c r="C3" t="str">
        <v/>
      </c>
      <c r="E3" t="str">
        <v>犬</v>
      </c>
      <c r="F3" t="str">
        <v>犬</v>
      </c>
      <c r="G3" t="str">
        <v>犬</v>
      </c>
    </row>
    <row r="4" spans="1:7">
      <c r="A4" t="s">
        <v>106</v>
      </c>
      <c r="B4" t="str">
        <v/>
      </c>
      <c r="C4" t="str">
        <v/>
      </c>
      <c r="E4" t="str">
        <v>犬</v>
      </c>
      <c r="F4" t="str">
        <v>犬</v>
      </c>
      <c r="G4" t="str">
        <v>犬</v>
      </c>
    </row>
    <row r="5" spans="1:7">
      <c r="A5" t="s">
        <v>114</v>
      </c>
      <c r="B5" t="str">
        <v/>
      </c>
      <c r="C5" t="str">
        <v/>
      </c>
      <c r="E5" t="str">
        <v>パンダ</v>
      </c>
      <c r="F5" t="str">
        <v>パンダ</v>
      </c>
      <c r="G5" t="str">
        <v>パンダ</v>
      </c>
    </row>
    <row r="6" spans="1:7">
      <c r="B6" t="str">
        <v>○</v>
      </c>
      <c r="C6" t="str">
        <v>○</v>
      </c>
      <c r="E6" t="str">
        <v>犬</v>
      </c>
      <c r="F6" t="str">
        <v>犬</v>
      </c>
      <c r="G6" t="str">
        <v>犬</v>
      </c>
    </row>
    <row r="7" spans="1:7">
      <c r="A7" t="s">
        <v>106</v>
      </c>
      <c r="B7" t="str">
        <v/>
      </c>
      <c r="C7" t="str">
        <v/>
      </c>
      <c r="E7" t="str">
        <v>猫</v>
      </c>
      <c r="F7" t="str">
        <v>猫</v>
      </c>
      <c r="G7" t="str">
        <v>猫</v>
      </c>
    </row>
    <row r="8" spans="1:7">
      <c r="A8" t="s">
        <v>107</v>
      </c>
      <c r="B8" t="str">
        <v/>
      </c>
      <c r="C8" t="str">
        <v/>
      </c>
      <c r="E8" t="str">
        <v>パンダ</v>
      </c>
      <c r="F8" t="str">
        <v>パンダ</v>
      </c>
      <c r="G8" t="str">
        <v>パンダ</v>
      </c>
    </row>
    <row r="9" spans="1:7">
      <c r="A9" t="s">
        <v>108</v>
      </c>
      <c r="B9" t="str">
        <v/>
      </c>
      <c r="C9" t="str">
        <v/>
      </c>
      <c r="E9" t="str">
        <v>ペンギン</v>
      </c>
      <c r="F9" t="str">
        <v>ペンギン</v>
      </c>
      <c r="G9" t="str">
        <v>ペンギン</v>
      </c>
    </row>
    <row r="10" spans="1:7">
      <c r="A10" t="s">
        <v>116</v>
      </c>
      <c r="B10" t="str">
        <v/>
      </c>
      <c r="C10" t="str">
        <v/>
      </c>
      <c r="E10" t="str">
        <v>パンダ</v>
      </c>
      <c r="F10" t="str">
        <v>パンダ</v>
      </c>
      <c r="G10" t="str">
        <v>パンダ</v>
      </c>
    </row>
    <row r="11" spans="1:7">
      <c r="B11" t="str">
        <v>○</v>
      </c>
      <c r="C11" t="str">
        <v>○</v>
      </c>
      <c r="E11" t="str">
        <v>猫</v>
      </c>
      <c r="F11" t="str">
        <v>猫</v>
      </c>
      <c r="G11" t="str">
        <v>猫</v>
      </c>
    </row>
    <row r="12" spans="1:7">
      <c r="A12" t="s">
        <v>108</v>
      </c>
      <c r="B12" t="str">
        <v/>
      </c>
      <c r="C12" t="str">
        <v/>
      </c>
      <c r="E12" t="str">
        <v>パンダ</v>
      </c>
      <c r="F12" t="str">
        <v>パンダ</v>
      </c>
      <c r="G12" t="str">
        <v>パンダ</v>
      </c>
    </row>
    <row r="13" spans="1:7">
      <c r="A13" t="s">
        <v>115</v>
      </c>
      <c r="B13" t="str">
        <v/>
      </c>
      <c r="C13" t="str">
        <v/>
      </c>
      <c r="E13" t="str">
        <v/>
      </c>
      <c r="F13" t="str">
        <v/>
      </c>
      <c r="G13" t="str">
        <v>ウサギ</v>
      </c>
    </row>
    <row r="14" spans="1:7">
      <c r="A14" t="s">
        <v>108</v>
      </c>
      <c r="B14" t="str">
        <v/>
      </c>
      <c r="C14" t="str">
        <v/>
      </c>
      <c r="E14" t="str">
        <v>ウサギ</v>
      </c>
      <c r="F14" t="str">
        <v>ウサギ</v>
      </c>
      <c r="G14" t="str">
        <v>ペンギン</v>
      </c>
    </row>
    <row r="15" spans="1:7">
      <c r="A15" t="str" cm="1">
        <f t="array" ref="A15">{""}</f>
        <v/>
      </c>
      <c r="B15" t="str">
        <v>○</v>
      </c>
      <c r="C15" t="str">
        <v/>
      </c>
      <c r="E15" t="str">
        <v>ペンギン</v>
      </c>
      <c r="F15" t="str">
        <v>ペンギン</v>
      </c>
      <c r="G15" t="str">
        <v>猫</v>
      </c>
    </row>
    <row r="16" spans="1:7">
      <c r="A16" t="s">
        <v>109</v>
      </c>
      <c r="B16" t="str">
        <v/>
      </c>
      <c r="C16" t="str">
        <v/>
      </c>
      <c r="E16" t="str">
        <v>猫</v>
      </c>
      <c r="F16" t="str">
        <v>猫</v>
      </c>
      <c r="G16" t="str">
        <v>パンダ</v>
      </c>
    </row>
    <row r="17" spans="1:6">
      <c r="A17" t="s">
        <v>116</v>
      </c>
      <c r="B17" t="str">
        <v/>
      </c>
      <c r="C17" t="str">
        <v/>
      </c>
      <c r="E17" t="str">
        <v/>
      </c>
      <c r="F17" t="str">
        <v/>
      </c>
    </row>
    <row r="18" spans="1:6">
      <c r="A18" t="s">
        <v>107</v>
      </c>
      <c r="B18" t="str">
        <v/>
      </c>
      <c r="C18" t="str">
        <v/>
      </c>
      <c r="E18" t="str">
        <v>パンダ</v>
      </c>
      <c r="F18" t="str">
        <v>パンダ</v>
      </c>
    </row>
    <row r="19" spans="1:6">
      <c r="A19" t="str">
        <f>""</f>
        <v/>
      </c>
      <c r="B19" t="str">
        <v>○</v>
      </c>
      <c r="C19" t="str">
        <v/>
      </c>
    </row>
    <row r="20" spans="1:6">
      <c r="A20" t="s">
        <v>108</v>
      </c>
      <c r="B20" t="str">
        <v/>
      </c>
      <c r="C20" t="str">
        <v/>
      </c>
    </row>
  </sheetData>
  <phoneticPr fontId="1"/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208D5-03F4-4853-A59D-A889B368FC6E}">
  <sheetPr codeName="Sheet1"/>
  <dimension ref="A1:BP61"/>
  <sheetViews>
    <sheetView zoomScaleNormal="100" workbookViewId="0"/>
  </sheetViews>
  <sheetFormatPr defaultColWidth="3.5" defaultRowHeight="18.75"/>
  <cols>
    <col min="1" max="1" width="10.25" style="1" bestFit="1" customWidth="1"/>
    <col min="2" max="2" width="11" style="1" bestFit="1" customWidth="1"/>
    <col min="3" max="3" width="7.125" style="1" bestFit="1" customWidth="1"/>
    <col min="4" max="4" width="9" style="1" customWidth="1"/>
    <col min="5" max="6" width="11" style="1" bestFit="1" customWidth="1"/>
    <col min="7" max="7" width="8.75" style="1" customWidth="1"/>
  </cols>
  <sheetData>
    <row r="1" spans="1:68">
      <c r="A1" t="s">
        <v>0</v>
      </c>
      <c r="B1" t="s">
        <v>6</v>
      </c>
      <c r="C1" t="s">
        <v>5</v>
      </c>
      <c r="D1"/>
      <c r="E1" t="s">
        <v>7</v>
      </c>
      <c r="F1" t="s">
        <v>8</v>
      </c>
      <c r="H1" t="s">
        <v>9</v>
      </c>
    </row>
    <row r="2" spans="1:68">
      <c r="A2" s="2">
        <v>45505</v>
      </c>
      <c r="B2" s="1" t="s">
        <v>13</v>
      </c>
      <c r="C2" s="1">
        <v>50</v>
      </c>
      <c r="E2" s="1" t="str" cm="1">
        <f t="array" ref="E2:F5">_xlfn.LET(
  _xlpm.商品名, _xlfn.TOCOL(B2:B999, 1),
  _xlpm.販売数, _xlfn.TOCOL(C2:C999, 1),
  _xlpm.二次元配列, (_xlfn.UNIQUE(_xlpm.商品名)=TRANSPOSE(_xlpm.商品名))*TRANSPOSE(_xlpm.販売数),
  _xlpm.最高値, _xlfn.BYROW(_xlpm.二次元配列, _xlfn.LAMBDA(_xlpm.row, MAX(_xlpm.row))),
  _xlfn.HSTACK(_xlfn.UNIQUE(_xlpm.商品名), _xlpm.最高値)
)</f>
        <v>きつねそば</v>
      </c>
      <c r="F2" s="1">
        <v>65</v>
      </c>
      <c r="H2" s="3"/>
      <c r="I2" s="3" t="str" cm="1">
        <f t="array" ref="I2:BP2">_xlfn.TOROW(B2:B61)</f>
        <v>きつねそば</v>
      </c>
      <c r="J2" s="3" t="str">
        <v>たぬきそば</v>
      </c>
      <c r="K2" s="3" t="str">
        <v>かけそば</v>
      </c>
      <c r="L2" s="3" t="str">
        <v>天ぷらそば</v>
      </c>
      <c r="M2" s="3" t="str">
        <v>きつねそば</v>
      </c>
      <c r="N2" s="3" t="str">
        <v>たぬきそば</v>
      </c>
      <c r="O2" s="3" t="str">
        <v>かけそば</v>
      </c>
      <c r="P2" s="3" t="str">
        <v>天ぷらそば</v>
      </c>
      <c r="Q2" s="3" t="str">
        <v>きつねそば</v>
      </c>
      <c r="R2" s="3" t="str">
        <v>たぬきそば</v>
      </c>
      <c r="S2" s="3" t="str">
        <v>かけそば</v>
      </c>
      <c r="T2" s="3" t="str">
        <v>天ぷらそば</v>
      </c>
      <c r="U2" s="3" t="str">
        <v>きつねそば</v>
      </c>
      <c r="V2" s="3" t="str">
        <v>たぬきそば</v>
      </c>
      <c r="W2" s="3" t="str">
        <v>かけそば</v>
      </c>
      <c r="X2" s="3" t="str">
        <v>天ぷらそば</v>
      </c>
      <c r="Y2" s="3" t="str">
        <v>きつねそば</v>
      </c>
      <c r="Z2" s="3" t="str">
        <v>たぬきそば</v>
      </c>
      <c r="AA2" s="3" t="str">
        <v>かけそば</v>
      </c>
      <c r="AB2" s="3" t="str">
        <v>天ぷらそば</v>
      </c>
      <c r="AC2" s="3" t="str">
        <v>きつねそば</v>
      </c>
      <c r="AD2" s="3" t="str">
        <v>たぬきそば</v>
      </c>
      <c r="AE2" s="3" t="str">
        <v>かけそば</v>
      </c>
      <c r="AF2" s="3" t="str">
        <v>天ぷらそば</v>
      </c>
      <c r="AG2" s="3" t="str">
        <v>きつねそば</v>
      </c>
      <c r="AH2" s="3" t="str">
        <v>たぬきそば</v>
      </c>
      <c r="AI2" s="3" t="str">
        <v>かけそば</v>
      </c>
      <c r="AJ2" s="3" t="str">
        <v>天ぷらそば</v>
      </c>
      <c r="AK2" s="3" t="str">
        <v>きつねそば</v>
      </c>
      <c r="AL2" s="3" t="str">
        <v>たぬきそば</v>
      </c>
      <c r="AM2" s="3" t="str">
        <v>かけそば</v>
      </c>
      <c r="AN2" s="3" t="str">
        <v>天ぷらそば</v>
      </c>
      <c r="AO2" s="3" t="str">
        <v>きつねそば</v>
      </c>
      <c r="AP2" s="3" t="str">
        <v>たぬきそば</v>
      </c>
      <c r="AQ2" s="3" t="str">
        <v>かけそば</v>
      </c>
      <c r="AR2" s="3" t="str">
        <v>天ぷらそば</v>
      </c>
      <c r="AS2" s="3" t="str">
        <v>きつねそば</v>
      </c>
      <c r="AT2" s="3" t="str">
        <v>たぬきそば</v>
      </c>
      <c r="AU2" s="3" t="str">
        <v>かけそば</v>
      </c>
      <c r="AV2" s="3" t="str">
        <v>天ぷらそば</v>
      </c>
      <c r="AW2" s="3" t="str">
        <v>きつねそば</v>
      </c>
      <c r="AX2" s="3" t="str">
        <v>たぬきそば</v>
      </c>
      <c r="AY2" s="3" t="str">
        <v>かけそば</v>
      </c>
      <c r="AZ2" s="3" t="str">
        <v>天ぷらそば</v>
      </c>
      <c r="BA2" s="3" t="str">
        <v>きつねそば</v>
      </c>
      <c r="BB2" s="3" t="str">
        <v>たぬきそば</v>
      </c>
      <c r="BC2" s="3" t="str">
        <v>かけそば</v>
      </c>
      <c r="BD2" s="3" t="str">
        <v>天ぷらそば</v>
      </c>
      <c r="BE2" s="3" t="str">
        <v>きつねそば</v>
      </c>
      <c r="BF2" s="3" t="str">
        <v>たぬきそば</v>
      </c>
      <c r="BG2" s="3" t="str">
        <v>かけそば</v>
      </c>
      <c r="BH2" s="3" t="str">
        <v>天ぷらそば</v>
      </c>
      <c r="BI2" s="3" t="str">
        <v>きつねそば</v>
      </c>
      <c r="BJ2" s="3" t="str">
        <v>たぬきそば</v>
      </c>
      <c r="BK2" s="3" t="str">
        <v>かけそば</v>
      </c>
      <c r="BL2" s="3" t="str">
        <v>天ぷらそば</v>
      </c>
      <c r="BM2" s="3" t="str">
        <v>きつねそば</v>
      </c>
      <c r="BN2" s="3" t="str">
        <v>たぬきそば</v>
      </c>
      <c r="BO2" s="3" t="str">
        <v>かけそば</v>
      </c>
      <c r="BP2" s="3" t="str">
        <v>天ぷらそば</v>
      </c>
    </row>
    <row r="3" spans="1:68">
      <c r="A3" s="2">
        <v>45505</v>
      </c>
      <c r="B3" s="1" t="s">
        <v>2</v>
      </c>
      <c r="C3" s="1">
        <v>45</v>
      </c>
      <c r="E3" s="1" t="str">
        <v>たぬきそば</v>
      </c>
      <c r="F3" s="1">
        <v>59</v>
      </c>
      <c r="H3" s="3" t="str" cm="1">
        <f t="array" ref="H3:H6">_xlfn.UNIQUE(_xlfn.TOCOL(B2:B999,1))</f>
        <v>きつねそば</v>
      </c>
      <c r="I3" t="str" cm="1">
        <f t="array" ref="I3:BP6">_xlfn.LET(
_xlpm.商品名,_xlfn.TOCOL(B2:B999,1),
_xlpm.販売数,_xlfn.TOCOL(C2:C999,1),
IF(_xlfn.UNIQUE(_xlpm.商品名)=TRANSPOSE(_xlpm.商品名),"T","F"))</f>
        <v>T</v>
      </c>
      <c r="J3" t="str">
        <v>F</v>
      </c>
      <c r="K3" t="str">
        <v>F</v>
      </c>
      <c r="L3" t="str">
        <v>F</v>
      </c>
      <c r="M3" t="str">
        <v>T</v>
      </c>
      <c r="N3" t="str">
        <v>F</v>
      </c>
      <c r="O3" t="str">
        <v>F</v>
      </c>
      <c r="P3" t="str">
        <v>F</v>
      </c>
      <c r="Q3" t="str">
        <v>T</v>
      </c>
      <c r="R3" t="str">
        <v>F</v>
      </c>
      <c r="S3" t="str">
        <v>F</v>
      </c>
      <c r="T3" t="str">
        <v>F</v>
      </c>
      <c r="U3" t="str">
        <v>T</v>
      </c>
      <c r="V3" t="str">
        <v>F</v>
      </c>
      <c r="W3" t="str">
        <v>F</v>
      </c>
      <c r="X3" t="str">
        <v>F</v>
      </c>
      <c r="Y3" t="str">
        <v>T</v>
      </c>
      <c r="Z3" t="str">
        <v>F</v>
      </c>
      <c r="AA3" t="str">
        <v>F</v>
      </c>
      <c r="AB3" t="str">
        <v>F</v>
      </c>
      <c r="AC3" t="str">
        <v>T</v>
      </c>
      <c r="AD3" t="str">
        <v>F</v>
      </c>
      <c r="AE3" t="str">
        <v>F</v>
      </c>
      <c r="AF3" t="str">
        <v>F</v>
      </c>
      <c r="AG3" t="str">
        <v>T</v>
      </c>
      <c r="AH3" t="str">
        <v>F</v>
      </c>
      <c r="AI3" t="str">
        <v>F</v>
      </c>
      <c r="AJ3" t="str">
        <v>F</v>
      </c>
      <c r="AK3" t="str">
        <v>T</v>
      </c>
      <c r="AL3" t="str">
        <v>F</v>
      </c>
      <c r="AM3" t="str">
        <v>F</v>
      </c>
      <c r="AN3" t="str">
        <v>F</v>
      </c>
      <c r="AO3" t="str">
        <v>T</v>
      </c>
      <c r="AP3" t="str">
        <v>F</v>
      </c>
      <c r="AQ3" t="str">
        <v>F</v>
      </c>
      <c r="AR3" t="str">
        <v>F</v>
      </c>
      <c r="AS3" t="str">
        <v>T</v>
      </c>
      <c r="AT3" t="str">
        <v>F</v>
      </c>
      <c r="AU3" t="str">
        <v>F</v>
      </c>
      <c r="AV3" t="str">
        <v>F</v>
      </c>
      <c r="AW3" t="str">
        <v>T</v>
      </c>
      <c r="AX3" t="str">
        <v>F</v>
      </c>
      <c r="AY3" t="str">
        <v>F</v>
      </c>
      <c r="AZ3" t="str">
        <v>F</v>
      </c>
      <c r="BA3" t="str">
        <v>T</v>
      </c>
      <c r="BB3" t="str">
        <v>F</v>
      </c>
      <c r="BC3" t="str">
        <v>F</v>
      </c>
      <c r="BD3" t="str">
        <v>F</v>
      </c>
      <c r="BE3" t="str">
        <v>T</v>
      </c>
      <c r="BF3" t="str">
        <v>F</v>
      </c>
      <c r="BG3" t="str">
        <v>F</v>
      </c>
      <c r="BH3" t="str">
        <v>F</v>
      </c>
      <c r="BI3" t="str">
        <v>T</v>
      </c>
      <c r="BJ3" t="str">
        <v>F</v>
      </c>
      <c r="BK3" t="str">
        <v>F</v>
      </c>
      <c r="BL3" t="str">
        <v>F</v>
      </c>
      <c r="BM3" t="str">
        <v>T</v>
      </c>
      <c r="BN3" t="str">
        <v>F</v>
      </c>
      <c r="BO3" t="str">
        <v>F</v>
      </c>
      <c r="BP3" t="str">
        <v>F</v>
      </c>
    </row>
    <row r="4" spans="1:68">
      <c r="A4" s="2">
        <v>45505</v>
      </c>
      <c r="B4" s="1" t="s">
        <v>3</v>
      </c>
      <c r="C4" s="1">
        <v>30</v>
      </c>
      <c r="E4" s="1" t="str">
        <v>かけそば</v>
      </c>
      <c r="F4" s="1">
        <v>44</v>
      </c>
      <c r="H4" s="3" t="str">
        <v>たぬきそば</v>
      </c>
      <c r="I4" t="str">
        <v>F</v>
      </c>
      <c r="J4" t="str">
        <v>T</v>
      </c>
      <c r="K4" t="str">
        <v>F</v>
      </c>
      <c r="L4" t="str">
        <v>F</v>
      </c>
      <c r="M4" t="str">
        <v>F</v>
      </c>
      <c r="N4" t="str">
        <v>T</v>
      </c>
      <c r="O4" t="str">
        <v>F</v>
      </c>
      <c r="P4" t="str">
        <v>F</v>
      </c>
      <c r="Q4" t="str">
        <v>F</v>
      </c>
      <c r="R4" t="str">
        <v>T</v>
      </c>
      <c r="S4" t="str">
        <v>F</v>
      </c>
      <c r="T4" t="str">
        <v>F</v>
      </c>
      <c r="U4" t="str">
        <v>F</v>
      </c>
      <c r="V4" t="str">
        <v>T</v>
      </c>
      <c r="W4" t="str">
        <v>F</v>
      </c>
      <c r="X4" t="str">
        <v>F</v>
      </c>
      <c r="Y4" t="str">
        <v>F</v>
      </c>
      <c r="Z4" t="str">
        <v>T</v>
      </c>
      <c r="AA4" t="str">
        <v>F</v>
      </c>
      <c r="AB4" t="str">
        <v>F</v>
      </c>
      <c r="AC4" t="str">
        <v>F</v>
      </c>
      <c r="AD4" t="str">
        <v>T</v>
      </c>
      <c r="AE4" t="str">
        <v>F</v>
      </c>
      <c r="AF4" t="str">
        <v>F</v>
      </c>
      <c r="AG4" t="str">
        <v>F</v>
      </c>
      <c r="AH4" t="str">
        <v>T</v>
      </c>
      <c r="AI4" t="str">
        <v>F</v>
      </c>
      <c r="AJ4" t="str">
        <v>F</v>
      </c>
      <c r="AK4" t="str">
        <v>F</v>
      </c>
      <c r="AL4" t="str">
        <v>T</v>
      </c>
      <c r="AM4" t="str">
        <v>F</v>
      </c>
      <c r="AN4" t="str">
        <v>F</v>
      </c>
      <c r="AO4" t="str">
        <v>F</v>
      </c>
      <c r="AP4" t="str">
        <v>T</v>
      </c>
      <c r="AQ4" t="str">
        <v>F</v>
      </c>
      <c r="AR4" t="str">
        <v>F</v>
      </c>
      <c r="AS4" t="str">
        <v>F</v>
      </c>
      <c r="AT4" t="str">
        <v>T</v>
      </c>
      <c r="AU4" t="str">
        <v>F</v>
      </c>
      <c r="AV4" t="str">
        <v>F</v>
      </c>
      <c r="AW4" t="str">
        <v>F</v>
      </c>
      <c r="AX4" t="str">
        <v>T</v>
      </c>
      <c r="AY4" t="str">
        <v>F</v>
      </c>
      <c r="AZ4" t="str">
        <v>F</v>
      </c>
      <c r="BA4" t="str">
        <v>F</v>
      </c>
      <c r="BB4" t="str">
        <v>T</v>
      </c>
      <c r="BC4" t="str">
        <v>F</v>
      </c>
      <c r="BD4" t="str">
        <v>F</v>
      </c>
      <c r="BE4" t="str">
        <v>F</v>
      </c>
      <c r="BF4" t="str">
        <v>T</v>
      </c>
      <c r="BG4" t="str">
        <v>F</v>
      </c>
      <c r="BH4" t="str">
        <v>F</v>
      </c>
      <c r="BI4" t="str">
        <v>F</v>
      </c>
      <c r="BJ4" t="str">
        <v>T</v>
      </c>
      <c r="BK4" t="str">
        <v>F</v>
      </c>
      <c r="BL4" t="str">
        <v>F</v>
      </c>
      <c r="BM4" t="str">
        <v>F</v>
      </c>
      <c r="BN4" t="str">
        <v>T</v>
      </c>
      <c r="BO4" t="str">
        <v>F</v>
      </c>
      <c r="BP4" t="str">
        <v>F</v>
      </c>
    </row>
    <row r="5" spans="1:68">
      <c r="A5" s="2">
        <v>45505</v>
      </c>
      <c r="B5" s="1" t="s">
        <v>4</v>
      </c>
      <c r="C5" s="1">
        <v>60</v>
      </c>
      <c r="E5" s="1" t="str">
        <v>天ぷらそば</v>
      </c>
      <c r="F5" s="1">
        <v>74</v>
      </c>
      <c r="H5" s="3" t="str">
        <v>かけそば</v>
      </c>
      <c r="I5" t="str">
        <v>F</v>
      </c>
      <c r="J5" t="str">
        <v>F</v>
      </c>
      <c r="K5" t="str">
        <v>T</v>
      </c>
      <c r="L5" t="str">
        <v>F</v>
      </c>
      <c r="M5" t="str">
        <v>F</v>
      </c>
      <c r="N5" t="str">
        <v>F</v>
      </c>
      <c r="O5" t="str">
        <v>T</v>
      </c>
      <c r="P5" t="str">
        <v>F</v>
      </c>
      <c r="Q5" t="str">
        <v>F</v>
      </c>
      <c r="R5" t="str">
        <v>F</v>
      </c>
      <c r="S5" t="str">
        <v>T</v>
      </c>
      <c r="T5" t="str">
        <v>F</v>
      </c>
      <c r="U5" t="str">
        <v>F</v>
      </c>
      <c r="V5" t="str">
        <v>F</v>
      </c>
      <c r="W5" t="str">
        <v>T</v>
      </c>
      <c r="X5" t="str">
        <v>F</v>
      </c>
      <c r="Y5" t="str">
        <v>F</v>
      </c>
      <c r="Z5" t="str">
        <v>F</v>
      </c>
      <c r="AA5" t="str">
        <v>T</v>
      </c>
      <c r="AB5" t="str">
        <v>F</v>
      </c>
      <c r="AC5" t="str">
        <v>F</v>
      </c>
      <c r="AD5" t="str">
        <v>F</v>
      </c>
      <c r="AE5" t="str">
        <v>T</v>
      </c>
      <c r="AF5" t="str">
        <v>F</v>
      </c>
      <c r="AG5" t="str">
        <v>F</v>
      </c>
      <c r="AH5" t="str">
        <v>F</v>
      </c>
      <c r="AI5" t="str">
        <v>T</v>
      </c>
      <c r="AJ5" t="str">
        <v>F</v>
      </c>
      <c r="AK5" t="str">
        <v>F</v>
      </c>
      <c r="AL5" t="str">
        <v>F</v>
      </c>
      <c r="AM5" t="str">
        <v>T</v>
      </c>
      <c r="AN5" t="str">
        <v>F</v>
      </c>
      <c r="AO5" t="str">
        <v>F</v>
      </c>
      <c r="AP5" t="str">
        <v>F</v>
      </c>
      <c r="AQ5" t="str">
        <v>T</v>
      </c>
      <c r="AR5" t="str">
        <v>F</v>
      </c>
      <c r="AS5" t="str">
        <v>F</v>
      </c>
      <c r="AT5" t="str">
        <v>F</v>
      </c>
      <c r="AU5" t="str">
        <v>T</v>
      </c>
      <c r="AV5" t="str">
        <v>F</v>
      </c>
      <c r="AW5" t="str">
        <v>F</v>
      </c>
      <c r="AX5" t="str">
        <v>F</v>
      </c>
      <c r="AY5" t="str">
        <v>T</v>
      </c>
      <c r="AZ5" t="str">
        <v>F</v>
      </c>
      <c r="BA5" t="str">
        <v>F</v>
      </c>
      <c r="BB5" t="str">
        <v>F</v>
      </c>
      <c r="BC5" t="str">
        <v>T</v>
      </c>
      <c r="BD5" t="str">
        <v>F</v>
      </c>
      <c r="BE5" t="str">
        <v>F</v>
      </c>
      <c r="BF5" t="str">
        <v>F</v>
      </c>
      <c r="BG5" t="str">
        <v>T</v>
      </c>
      <c r="BH5" t="str">
        <v>F</v>
      </c>
      <c r="BI5" t="str">
        <v>F</v>
      </c>
      <c r="BJ5" t="str">
        <v>F</v>
      </c>
      <c r="BK5" t="str">
        <v>T</v>
      </c>
      <c r="BL5" t="str">
        <v>F</v>
      </c>
      <c r="BM5" t="str">
        <v>F</v>
      </c>
      <c r="BN5" t="str">
        <v>F</v>
      </c>
      <c r="BO5" t="str">
        <v>T</v>
      </c>
      <c r="BP5" t="str">
        <v>F</v>
      </c>
    </row>
    <row r="6" spans="1:68">
      <c r="A6" s="2">
        <v>45506</v>
      </c>
      <c r="B6" s="1" t="s">
        <v>1</v>
      </c>
      <c r="C6" s="1">
        <v>52</v>
      </c>
      <c r="H6" s="3" t="str">
        <v>天ぷらそば</v>
      </c>
      <c r="I6" t="str">
        <v>F</v>
      </c>
      <c r="J6" t="str">
        <v>F</v>
      </c>
      <c r="K6" t="str">
        <v>F</v>
      </c>
      <c r="L6" t="str">
        <v>T</v>
      </c>
      <c r="M6" t="str">
        <v>F</v>
      </c>
      <c r="N6" t="str">
        <v>F</v>
      </c>
      <c r="O6" t="str">
        <v>F</v>
      </c>
      <c r="P6" t="str">
        <v>T</v>
      </c>
      <c r="Q6" t="str">
        <v>F</v>
      </c>
      <c r="R6" t="str">
        <v>F</v>
      </c>
      <c r="S6" t="str">
        <v>F</v>
      </c>
      <c r="T6" t="str">
        <v>T</v>
      </c>
      <c r="U6" t="str">
        <v>F</v>
      </c>
      <c r="V6" t="str">
        <v>F</v>
      </c>
      <c r="W6" t="str">
        <v>F</v>
      </c>
      <c r="X6" t="str">
        <v>T</v>
      </c>
      <c r="Y6" t="str">
        <v>F</v>
      </c>
      <c r="Z6" t="str">
        <v>F</v>
      </c>
      <c r="AA6" t="str">
        <v>F</v>
      </c>
      <c r="AB6" t="str">
        <v>T</v>
      </c>
      <c r="AC6" t="str">
        <v>F</v>
      </c>
      <c r="AD6" t="str">
        <v>F</v>
      </c>
      <c r="AE6" t="str">
        <v>F</v>
      </c>
      <c r="AF6" t="str">
        <v>T</v>
      </c>
      <c r="AG6" t="str">
        <v>F</v>
      </c>
      <c r="AH6" t="str">
        <v>F</v>
      </c>
      <c r="AI6" t="str">
        <v>F</v>
      </c>
      <c r="AJ6" t="str">
        <v>T</v>
      </c>
      <c r="AK6" t="str">
        <v>F</v>
      </c>
      <c r="AL6" t="str">
        <v>F</v>
      </c>
      <c r="AM6" t="str">
        <v>F</v>
      </c>
      <c r="AN6" t="str">
        <v>T</v>
      </c>
      <c r="AO6" t="str">
        <v>F</v>
      </c>
      <c r="AP6" t="str">
        <v>F</v>
      </c>
      <c r="AQ6" t="str">
        <v>F</v>
      </c>
      <c r="AR6" t="str">
        <v>T</v>
      </c>
      <c r="AS6" t="str">
        <v>F</v>
      </c>
      <c r="AT6" t="str">
        <v>F</v>
      </c>
      <c r="AU6" t="str">
        <v>F</v>
      </c>
      <c r="AV6" t="str">
        <v>T</v>
      </c>
      <c r="AW6" t="str">
        <v>F</v>
      </c>
      <c r="AX6" t="str">
        <v>F</v>
      </c>
      <c r="AY6" t="str">
        <v>F</v>
      </c>
      <c r="AZ6" t="str">
        <v>T</v>
      </c>
      <c r="BA6" t="str">
        <v>F</v>
      </c>
      <c r="BB6" t="str">
        <v>F</v>
      </c>
      <c r="BC6" t="str">
        <v>F</v>
      </c>
      <c r="BD6" t="str">
        <v>T</v>
      </c>
      <c r="BE6" t="str">
        <v>F</v>
      </c>
      <c r="BF6" t="str">
        <v>F</v>
      </c>
      <c r="BG6" t="str">
        <v>F</v>
      </c>
      <c r="BH6" t="str">
        <v>T</v>
      </c>
      <c r="BI6" t="str">
        <v>F</v>
      </c>
      <c r="BJ6" t="str">
        <v>F</v>
      </c>
      <c r="BK6" t="str">
        <v>F</v>
      </c>
      <c r="BL6" t="str">
        <v>T</v>
      </c>
      <c r="BM6" t="str">
        <v>F</v>
      </c>
      <c r="BN6" t="str">
        <v>F</v>
      </c>
      <c r="BO6" t="str">
        <v>F</v>
      </c>
      <c r="BP6" t="str">
        <v>T</v>
      </c>
    </row>
    <row r="7" spans="1:68">
      <c r="A7" s="2">
        <v>45506</v>
      </c>
      <c r="B7" s="1" t="s">
        <v>2</v>
      </c>
      <c r="C7" s="1">
        <v>46</v>
      </c>
    </row>
    <row r="8" spans="1:68">
      <c r="A8" s="2">
        <v>45506</v>
      </c>
      <c r="B8" s="1" t="s">
        <v>3</v>
      </c>
      <c r="C8" s="1">
        <v>31</v>
      </c>
      <c r="H8" t="s">
        <v>10</v>
      </c>
    </row>
    <row r="9" spans="1:68">
      <c r="A9" s="2">
        <v>45506</v>
      </c>
      <c r="B9" s="1" t="s">
        <v>4</v>
      </c>
      <c r="C9" s="1">
        <v>61</v>
      </c>
      <c r="H9" s="3"/>
      <c r="I9" s="3" cm="1">
        <f t="array" ref="I9:BP9">_xlfn.TOROW(C2:C61)</f>
        <v>50</v>
      </c>
      <c r="J9" s="3">
        <v>45</v>
      </c>
      <c r="K9" s="3">
        <v>30</v>
      </c>
      <c r="L9" s="3">
        <v>60</v>
      </c>
      <c r="M9" s="3">
        <v>52</v>
      </c>
      <c r="N9" s="3">
        <v>46</v>
      </c>
      <c r="O9" s="3">
        <v>31</v>
      </c>
      <c r="P9" s="3">
        <v>61</v>
      </c>
      <c r="Q9" s="3">
        <v>53</v>
      </c>
      <c r="R9" s="3">
        <v>47</v>
      </c>
      <c r="S9" s="3">
        <v>32</v>
      </c>
      <c r="T9" s="3">
        <v>62</v>
      </c>
      <c r="U9" s="3">
        <v>54</v>
      </c>
      <c r="V9" s="3">
        <v>48</v>
      </c>
      <c r="W9" s="3">
        <v>33</v>
      </c>
      <c r="X9" s="3">
        <v>63</v>
      </c>
      <c r="Y9" s="3">
        <v>55</v>
      </c>
      <c r="Z9" s="3">
        <v>49</v>
      </c>
      <c r="AA9" s="3">
        <v>34</v>
      </c>
      <c r="AB9" s="3">
        <v>64</v>
      </c>
      <c r="AC9" s="3">
        <v>56</v>
      </c>
      <c r="AD9" s="3">
        <v>50</v>
      </c>
      <c r="AE9" s="3">
        <v>35</v>
      </c>
      <c r="AF9" s="3">
        <v>65</v>
      </c>
      <c r="AG9" s="3">
        <v>57</v>
      </c>
      <c r="AH9" s="3">
        <v>51</v>
      </c>
      <c r="AI9" s="3">
        <v>36</v>
      </c>
      <c r="AJ9" s="3">
        <v>66</v>
      </c>
      <c r="AK9" s="3">
        <v>58</v>
      </c>
      <c r="AL9" s="3">
        <v>52</v>
      </c>
      <c r="AM9" s="3">
        <v>37</v>
      </c>
      <c r="AN9" s="3">
        <v>67</v>
      </c>
      <c r="AO9" s="3">
        <v>59</v>
      </c>
      <c r="AP9" s="3">
        <v>53</v>
      </c>
      <c r="AQ9" s="3">
        <v>38</v>
      </c>
      <c r="AR9" s="3">
        <v>68</v>
      </c>
      <c r="AS9" s="3">
        <v>60</v>
      </c>
      <c r="AT9" s="3">
        <v>54</v>
      </c>
      <c r="AU9" s="3">
        <v>39</v>
      </c>
      <c r="AV9" s="3">
        <v>69</v>
      </c>
      <c r="AW9" s="3">
        <v>61</v>
      </c>
      <c r="AX9" s="3">
        <v>55</v>
      </c>
      <c r="AY9" s="3">
        <v>40</v>
      </c>
      <c r="AZ9" s="3">
        <v>70</v>
      </c>
      <c r="BA9" s="3">
        <v>62</v>
      </c>
      <c r="BB9" s="3">
        <v>56</v>
      </c>
      <c r="BC9" s="3">
        <v>41</v>
      </c>
      <c r="BD9" s="3">
        <v>71</v>
      </c>
      <c r="BE9" s="3">
        <v>63</v>
      </c>
      <c r="BF9" s="3">
        <v>57</v>
      </c>
      <c r="BG9" s="3">
        <v>42</v>
      </c>
      <c r="BH9" s="3">
        <v>72</v>
      </c>
      <c r="BI9" s="3">
        <v>64</v>
      </c>
      <c r="BJ9" s="3">
        <v>58</v>
      </c>
      <c r="BK9" s="3">
        <v>43</v>
      </c>
      <c r="BL9" s="3">
        <v>73</v>
      </c>
      <c r="BM9" s="3">
        <v>65</v>
      </c>
      <c r="BN9" s="3">
        <v>59</v>
      </c>
      <c r="BO9" s="3">
        <v>44</v>
      </c>
      <c r="BP9" s="3">
        <v>74</v>
      </c>
    </row>
    <row r="10" spans="1:68">
      <c r="A10" s="2">
        <v>45507</v>
      </c>
      <c r="B10" s="1" t="s">
        <v>1</v>
      </c>
      <c r="C10" s="1">
        <v>53</v>
      </c>
      <c r="H10" s="3" t="str" cm="1">
        <f t="array" ref="H10:H13">_xlfn.UNIQUE(_xlfn.TOCOL(B7:B1004,1))</f>
        <v>たぬきそば</v>
      </c>
      <c r="I10" cm="1">
        <f t="array" ref="I10:BP13">_xlfn.LET(
  _xlpm.商品名, _xlfn.TOCOL(B2:B999, 1),
  _xlpm.販売数, _xlfn.TOCOL(C2:C999, 1),
  _xlpm.二次元配列, (_xlfn.UNIQUE(_xlpm.商品名)=TRANSPOSE(_xlpm.商品名))*TRANSPOSE(_xlpm.販売数),
  _xlpm.二次元配列)</f>
        <v>50</v>
      </c>
      <c r="J10">
        <v>0</v>
      </c>
      <c r="K10">
        <v>0</v>
      </c>
      <c r="L10">
        <v>0</v>
      </c>
      <c r="M10">
        <v>52</v>
      </c>
      <c r="N10">
        <v>0</v>
      </c>
      <c r="O10">
        <v>0</v>
      </c>
      <c r="P10">
        <v>0</v>
      </c>
      <c r="Q10">
        <v>53</v>
      </c>
      <c r="R10">
        <v>0</v>
      </c>
      <c r="S10">
        <v>0</v>
      </c>
      <c r="T10">
        <v>0</v>
      </c>
      <c r="U10">
        <v>54</v>
      </c>
      <c r="V10">
        <v>0</v>
      </c>
      <c r="W10">
        <v>0</v>
      </c>
      <c r="X10">
        <v>0</v>
      </c>
      <c r="Y10">
        <v>55</v>
      </c>
      <c r="Z10">
        <v>0</v>
      </c>
      <c r="AA10">
        <v>0</v>
      </c>
      <c r="AB10">
        <v>0</v>
      </c>
      <c r="AC10">
        <v>56</v>
      </c>
      <c r="AD10">
        <v>0</v>
      </c>
      <c r="AE10">
        <v>0</v>
      </c>
      <c r="AF10">
        <v>0</v>
      </c>
      <c r="AG10">
        <v>57</v>
      </c>
      <c r="AH10">
        <v>0</v>
      </c>
      <c r="AI10">
        <v>0</v>
      </c>
      <c r="AJ10">
        <v>0</v>
      </c>
      <c r="AK10">
        <v>58</v>
      </c>
      <c r="AL10">
        <v>0</v>
      </c>
      <c r="AM10">
        <v>0</v>
      </c>
      <c r="AN10">
        <v>0</v>
      </c>
      <c r="AO10">
        <v>59</v>
      </c>
      <c r="AP10">
        <v>0</v>
      </c>
      <c r="AQ10">
        <v>0</v>
      </c>
      <c r="AR10">
        <v>0</v>
      </c>
      <c r="AS10">
        <v>60</v>
      </c>
      <c r="AT10">
        <v>0</v>
      </c>
      <c r="AU10">
        <v>0</v>
      </c>
      <c r="AV10">
        <v>0</v>
      </c>
      <c r="AW10">
        <v>61</v>
      </c>
      <c r="AX10">
        <v>0</v>
      </c>
      <c r="AY10">
        <v>0</v>
      </c>
      <c r="AZ10">
        <v>0</v>
      </c>
      <c r="BA10">
        <v>62</v>
      </c>
      <c r="BB10">
        <v>0</v>
      </c>
      <c r="BC10">
        <v>0</v>
      </c>
      <c r="BD10">
        <v>0</v>
      </c>
      <c r="BE10">
        <v>63</v>
      </c>
      <c r="BF10">
        <v>0</v>
      </c>
      <c r="BG10">
        <v>0</v>
      </c>
      <c r="BH10">
        <v>0</v>
      </c>
      <c r="BI10">
        <v>64</v>
      </c>
      <c r="BJ10">
        <v>0</v>
      </c>
      <c r="BK10">
        <v>0</v>
      </c>
      <c r="BL10">
        <v>0</v>
      </c>
      <c r="BM10">
        <v>65</v>
      </c>
      <c r="BN10">
        <v>0</v>
      </c>
      <c r="BO10">
        <v>0</v>
      </c>
      <c r="BP10">
        <v>0</v>
      </c>
    </row>
    <row r="11" spans="1:68">
      <c r="A11" s="2">
        <v>45507</v>
      </c>
      <c r="B11" s="1" t="s">
        <v>2</v>
      </c>
      <c r="C11" s="1">
        <v>47</v>
      </c>
      <c r="H11" s="3" t="str">
        <v>かけそば</v>
      </c>
      <c r="I11">
        <v>0</v>
      </c>
      <c r="J11">
        <v>45</v>
      </c>
      <c r="K11">
        <v>0</v>
      </c>
      <c r="L11">
        <v>0</v>
      </c>
      <c r="M11">
        <v>0</v>
      </c>
      <c r="N11">
        <v>46</v>
      </c>
      <c r="O11">
        <v>0</v>
      </c>
      <c r="P11">
        <v>0</v>
      </c>
      <c r="Q11">
        <v>0</v>
      </c>
      <c r="R11">
        <v>47</v>
      </c>
      <c r="S11">
        <v>0</v>
      </c>
      <c r="T11">
        <v>0</v>
      </c>
      <c r="U11">
        <v>0</v>
      </c>
      <c r="V11">
        <v>48</v>
      </c>
      <c r="W11">
        <v>0</v>
      </c>
      <c r="X11">
        <v>0</v>
      </c>
      <c r="Y11">
        <v>0</v>
      </c>
      <c r="Z11">
        <v>49</v>
      </c>
      <c r="AA11">
        <v>0</v>
      </c>
      <c r="AB11">
        <v>0</v>
      </c>
      <c r="AC11">
        <v>0</v>
      </c>
      <c r="AD11">
        <v>50</v>
      </c>
      <c r="AE11">
        <v>0</v>
      </c>
      <c r="AF11">
        <v>0</v>
      </c>
      <c r="AG11">
        <v>0</v>
      </c>
      <c r="AH11">
        <v>51</v>
      </c>
      <c r="AI11">
        <v>0</v>
      </c>
      <c r="AJ11">
        <v>0</v>
      </c>
      <c r="AK11">
        <v>0</v>
      </c>
      <c r="AL11">
        <v>52</v>
      </c>
      <c r="AM11">
        <v>0</v>
      </c>
      <c r="AN11">
        <v>0</v>
      </c>
      <c r="AO11">
        <v>0</v>
      </c>
      <c r="AP11">
        <v>53</v>
      </c>
      <c r="AQ11">
        <v>0</v>
      </c>
      <c r="AR11">
        <v>0</v>
      </c>
      <c r="AS11">
        <v>0</v>
      </c>
      <c r="AT11">
        <v>54</v>
      </c>
      <c r="AU11">
        <v>0</v>
      </c>
      <c r="AV11">
        <v>0</v>
      </c>
      <c r="AW11">
        <v>0</v>
      </c>
      <c r="AX11">
        <v>55</v>
      </c>
      <c r="AY11">
        <v>0</v>
      </c>
      <c r="AZ11">
        <v>0</v>
      </c>
      <c r="BA11">
        <v>0</v>
      </c>
      <c r="BB11">
        <v>56</v>
      </c>
      <c r="BC11">
        <v>0</v>
      </c>
      <c r="BD11">
        <v>0</v>
      </c>
      <c r="BE11">
        <v>0</v>
      </c>
      <c r="BF11">
        <v>57</v>
      </c>
      <c r="BG11">
        <v>0</v>
      </c>
      <c r="BH11">
        <v>0</v>
      </c>
      <c r="BI11">
        <v>0</v>
      </c>
      <c r="BJ11">
        <v>58</v>
      </c>
      <c r="BK11">
        <v>0</v>
      </c>
      <c r="BL11">
        <v>0</v>
      </c>
      <c r="BM11">
        <v>0</v>
      </c>
      <c r="BN11">
        <v>59</v>
      </c>
      <c r="BO11">
        <v>0</v>
      </c>
      <c r="BP11">
        <v>0</v>
      </c>
    </row>
    <row r="12" spans="1:68">
      <c r="A12" s="2">
        <v>45507</v>
      </c>
      <c r="B12" s="1" t="s">
        <v>3</v>
      </c>
      <c r="C12" s="1">
        <v>32</v>
      </c>
      <c r="H12" s="3" t="str">
        <v>天ぷらそば</v>
      </c>
      <c r="I12">
        <v>0</v>
      </c>
      <c r="J12">
        <v>0</v>
      </c>
      <c r="K12">
        <v>30</v>
      </c>
      <c r="L12">
        <v>0</v>
      </c>
      <c r="M12">
        <v>0</v>
      </c>
      <c r="N12">
        <v>0</v>
      </c>
      <c r="O12">
        <v>31</v>
      </c>
      <c r="P12">
        <v>0</v>
      </c>
      <c r="Q12">
        <v>0</v>
      </c>
      <c r="R12">
        <v>0</v>
      </c>
      <c r="S12">
        <v>32</v>
      </c>
      <c r="T12">
        <v>0</v>
      </c>
      <c r="U12">
        <v>0</v>
      </c>
      <c r="V12">
        <v>0</v>
      </c>
      <c r="W12">
        <v>33</v>
      </c>
      <c r="X12">
        <v>0</v>
      </c>
      <c r="Y12">
        <v>0</v>
      </c>
      <c r="Z12">
        <v>0</v>
      </c>
      <c r="AA12">
        <v>34</v>
      </c>
      <c r="AB12">
        <v>0</v>
      </c>
      <c r="AC12">
        <v>0</v>
      </c>
      <c r="AD12">
        <v>0</v>
      </c>
      <c r="AE12">
        <v>35</v>
      </c>
      <c r="AF12">
        <v>0</v>
      </c>
      <c r="AG12">
        <v>0</v>
      </c>
      <c r="AH12">
        <v>0</v>
      </c>
      <c r="AI12">
        <v>36</v>
      </c>
      <c r="AJ12">
        <v>0</v>
      </c>
      <c r="AK12">
        <v>0</v>
      </c>
      <c r="AL12">
        <v>0</v>
      </c>
      <c r="AM12">
        <v>37</v>
      </c>
      <c r="AN12">
        <v>0</v>
      </c>
      <c r="AO12">
        <v>0</v>
      </c>
      <c r="AP12">
        <v>0</v>
      </c>
      <c r="AQ12">
        <v>38</v>
      </c>
      <c r="AR12">
        <v>0</v>
      </c>
      <c r="AS12">
        <v>0</v>
      </c>
      <c r="AT12">
        <v>0</v>
      </c>
      <c r="AU12">
        <v>39</v>
      </c>
      <c r="AV12">
        <v>0</v>
      </c>
      <c r="AW12">
        <v>0</v>
      </c>
      <c r="AX12">
        <v>0</v>
      </c>
      <c r="AY12">
        <v>40</v>
      </c>
      <c r="AZ12">
        <v>0</v>
      </c>
      <c r="BA12">
        <v>0</v>
      </c>
      <c r="BB12">
        <v>0</v>
      </c>
      <c r="BC12">
        <v>41</v>
      </c>
      <c r="BD12">
        <v>0</v>
      </c>
      <c r="BE12">
        <v>0</v>
      </c>
      <c r="BF12">
        <v>0</v>
      </c>
      <c r="BG12">
        <v>42</v>
      </c>
      <c r="BH12">
        <v>0</v>
      </c>
      <c r="BI12">
        <v>0</v>
      </c>
      <c r="BJ12">
        <v>0</v>
      </c>
      <c r="BK12">
        <v>43</v>
      </c>
      <c r="BL12">
        <v>0</v>
      </c>
      <c r="BM12">
        <v>0</v>
      </c>
      <c r="BN12">
        <v>0</v>
      </c>
      <c r="BO12">
        <v>44</v>
      </c>
      <c r="BP12">
        <v>0</v>
      </c>
    </row>
    <row r="13" spans="1:68">
      <c r="A13" s="2">
        <v>45507</v>
      </c>
      <c r="B13" s="1" t="s">
        <v>4</v>
      </c>
      <c r="C13" s="1">
        <v>62</v>
      </c>
      <c r="H13" s="3" t="str">
        <v>きつねそば</v>
      </c>
      <c r="I13">
        <v>0</v>
      </c>
      <c r="J13">
        <v>0</v>
      </c>
      <c r="K13">
        <v>0</v>
      </c>
      <c r="L13">
        <v>60</v>
      </c>
      <c r="M13">
        <v>0</v>
      </c>
      <c r="N13">
        <v>0</v>
      </c>
      <c r="O13">
        <v>0</v>
      </c>
      <c r="P13">
        <v>61</v>
      </c>
      <c r="Q13">
        <v>0</v>
      </c>
      <c r="R13">
        <v>0</v>
      </c>
      <c r="S13">
        <v>0</v>
      </c>
      <c r="T13">
        <v>62</v>
      </c>
      <c r="U13">
        <v>0</v>
      </c>
      <c r="V13">
        <v>0</v>
      </c>
      <c r="W13">
        <v>0</v>
      </c>
      <c r="X13">
        <v>63</v>
      </c>
      <c r="Y13">
        <v>0</v>
      </c>
      <c r="Z13">
        <v>0</v>
      </c>
      <c r="AA13">
        <v>0</v>
      </c>
      <c r="AB13">
        <v>64</v>
      </c>
      <c r="AC13">
        <v>0</v>
      </c>
      <c r="AD13">
        <v>0</v>
      </c>
      <c r="AE13">
        <v>0</v>
      </c>
      <c r="AF13">
        <v>65</v>
      </c>
      <c r="AG13">
        <v>0</v>
      </c>
      <c r="AH13">
        <v>0</v>
      </c>
      <c r="AI13">
        <v>0</v>
      </c>
      <c r="AJ13">
        <v>66</v>
      </c>
      <c r="AK13">
        <v>0</v>
      </c>
      <c r="AL13">
        <v>0</v>
      </c>
      <c r="AM13">
        <v>0</v>
      </c>
      <c r="AN13">
        <v>67</v>
      </c>
      <c r="AO13">
        <v>0</v>
      </c>
      <c r="AP13">
        <v>0</v>
      </c>
      <c r="AQ13">
        <v>0</v>
      </c>
      <c r="AR13">
        <v>68</v>
      </c>
      <c r="AS13">
        <v>0</v>
      </c>
      <c r="AT13">
        <v>0</v>
      </c>
      <c r="AU13">
        <v>0</v>
      </c>
      <c r="AV13">
        <v>69</v>
      </c>
      <c r="AW13">
        <v>0</v>
      </c>
      <c r="AX13">
        <v>0</v>
      </c>
      <c r="AY13">
        <v>0</v>
      </c>
      <c r="AZ13">
        <v>70</v>
      </c>
      <c r="BA13">
        <v>0</v>
      </c>
      <c r="BB13">
        <v>0</v>
      </c>
      <c r="BC13">
        <v>0</v>
      </c>
      <c r="BD13">
        <v>71</v>
      </c>
      <c r="BE13">
        <v>0</v>
      </c>
      <c r="BF13">
        <v>0</v>
      </c>
      <c r="BG13">
        <v>0</v>
      </c>
      <c r="BH13">
        <v>72</v>
      </c>
      <c r="BI13">
        <v>0</v>
      </c>
      <c r="BJ13">
        <v>0</v>
      </c>
      <c r="BK13">
        <v>0</v>
      </c>
      <c r="BL13">
        <v>73</v>
      </c>
      <c r="BM13">
        <v>0</v>
      </c>
      <c r="BN13">
        <v>0</v>
      </c>
      <c r="BO13">
        <v>0</v>
      </c>
      <c r="BP13">
        <v>74</v>
      </c>
    </row>
    <row r="14" spans="1:68">
      <c r="A14" s="2">
        <v>45508</v>
      </c>
      <c r="B14" s="1" t="s">
        <v>1</v>
      </c>
      <c r="C14" s="1">
        <v>54</v>
      </c>
    </row>
    <row r="15" spans="1:68">
      <c r="A15" s="2">
        <v>45508</v>
      </c>
      <c r="B15" s="1" t="s">
        <v>2</v>
      </c>
      <c r="C15" s="1">
        <v>48</v>
      </c>
    </row>
    <row r="16" spans="1:68">
      <c r="A16" s="2">
        <v>45508</v>
      </c>
      <c r="B16" s="1" t="s">
        <v>3</v>
      </c>
      <c r="C16" s="1">
        <v>33</v>
      </c>
    </row>
    <row r="17" spans="1:3">
      <c r="A17" s="2">
        <v>45508</v>
      </c>
      <c r="B17" s="1" t="s">
        <v>4</v>
      </c>
      <c r="C17" s="1">
        <v>63</v>
      </c>
    </row>
    <row r="18" spans="1:3">
      <c r="A18" s="2">
        <v>45509</v>
      </c>
      <c r="B18" s="1" t="s">
        <v>1</v>
      </c>
      <c r="C18" s="1">
        <v>55</v>
      </c>
    </row>
    <row r="19" spans="1:3">
      <c r="A19" s="2">
        <v>45509</v>
      </c>
      <c r="B19" s="1" t="s">
        <v>2</v>
      </c>
      <c r="C19" s="1">
        <v>49</v>
      </c>
    </row>
    <row r="20" spans="1:3">
      <c r="A20" s="2">
        <v>45509</v>
      </c>
      <c r="B20" s="1" t="s">
        <v>3</v>
      </c>
      <c r="C20" s="1">
        <v>34</v>
      </c>
    </row>
    <row r="21" spans="1:3">
      <c r="A21" s="2">
        <v>45509</v>
      </c>
      <c r="B21" s="1" t="s">
        <v>4</v>
      </c>
      <c r="C21" s="1">
        <v>64</v>
      </c>
    </row>
    <row r="22" spans="1:3">
      <c r="A22" s="2">
        <v>45510</v>
      </c>
      <c r="B22" s="1" t="s">
        <v>1</v>
      </c>
      <c r="C22" s="1">
        <v>56</v>
      </c>
    </row>
    <row r="23" spans="1:3">
      <c r="A23" s="2">
        <v>45510</v>
      </c>
      <c r="B23" s="1" t="s">
        <v>2</v>
      </c>
      <c r="C23" s="1">
        <v>50</v>
      </c>
    </row>
    <row r="24" spans="1:3">
      <c r="A24" s="2">
        <v>45510</v>
      </c>
      <c r="B24" s="1" t="s">
        <v>3</v>
      </c>
      <c r="C24" s="1">
        <v>35</v>
      </c>
    </row>
    <row r="25" spans="1:3">
      <c r="A25" s="2">
        <v>45510</v>
      </c>
      <c r="B25" s="1" t="s">
        <v>4</v>
      </c>
      <c r="C25" s="1">
        <v>65</v>
      </c>
    </row>
    <row r="26" spans="1:3">
      <c r="A26" s="2">
        <v>45511</v>
      </c>
      <c r="B26" s="1" t="s">
        <v>1</v>
      </c>
      <c r="C26" s="1">
        <v>57</v>
      </c>
    </row>
    <row r="27" spans="1:3">
      <c r="A27" s="2">
        <v>45511</v>
      </c>
      <c r="B27" s="1" t="s">
        <v>2</v>
      </c>
      <c r="C27" s="1">
        <v>51</v>
      </c>
    </row>
    <row r="28" spans="1:3">
      <c r="A28" s="2">
        <v>45511</v>
      </c>
      <c r="B28" s="1" t="s">
        <v>3</v>
      </c>
      <c r="C28" s="1">
        <v>36</v>
      </c>
    </row>
    <row r="29" spans="1:3">
      <c r="A29" s="2">
        <v>45511</v>
      </c>
      <c r="B29" s="1" t="s">
        <v>4</v>
      </c>
      <c r="C29" s="1">
        <v>66</v>
      </c>
    </row>
    <row r="30" spans="1:3">
      <c r="A30" s="2">
        <v>45512</v>
      </c>
      <c r="B30" s="1" t="s">
        <v>1</v>
      </c>
      <c r="C30" s="1">
        <v>58</v>
      </c>
    </row>
    <row r="31" spans="1:3">
      <c r="A31" s="2">
        <v>45512</v>
      </c>
      <c r="B31" s="1" t="s">
        <v>2</v>
      </c>
      <c r="C31" s="1">
        <v>52</v>
      </c>
    </row>
    <row r="32" spans="1:3">
      <c r="A32" s="2">
        <v>45512</v>
      </c>
      <c r="B32" s="1" t="s">
        <v>3</v>
      </c>
      <c r="C32" s="1">
        <v>37</v>
      </c>
    </row>
    <row r="33" spans="1:3">
      <c r="A33" s="2">
        <v>45512</v>
      </c>
      <c r="B33" s="1" t="s">
        <v>4</v>
      </c>
      <c r="C33" s="1">
        <v>67</v>
      </c>
    </row>
    <row r="34" spans="1:3">
      <c r="A34" s="2">
        <v>45513</v>
      </c>
      <c r="B34" s="1" t="s">
        <v>1</v>
      </c>
      <c r="C34" s="1">
        <v>59</v>
      </c>
    </row>
    <row r="35" spans="1:3">
      <c r="A35" s="2">
        <v>45513</v>
      </c>
      <c r="B35" s="1" t="s">
        <v>2</v>
      </c>
      <c r="C35" s="1">
        <v>53</v>
      </c>
    </row>
    <row r="36" spans="1:3">
      <c r="A36" s="2">
        <v>45513</v>
      </c>
      <c r="B36" s="1" t="s">
        <v>3</v>
      </c>
      <c r="C36" s="1">
        <v>38</v>
      </c>
    </row>
    <row r="37" spans="1:3">
      <c r="A37" s="2">
        <v>45513</v>
      </c>
      <c r="B37" s="1" t="s">
        <v>4</v>
      </c>
      <c r="C37" s="1">
        <v>68</v>
      </c>
    </row>
    <row r="38" spans="1:3">
      <c r="A38" s="2">
        <v>45514</v>
      </c>
      <c r="B38" s="1" t="s">
        <v>1</v>
      </c>
      <c r="C38" s="1">
        <v>60</v>
      </c>
    </row>
    <row r="39" spans="1:3">
      <c r="A39" s="2">
        <v>45514</v>
      </c>
      <c r="B39" s="1" t="s">
        <v>2</v>
      </c>
      <c r="C39" s="1">
        <v>54</v>
      </c>
    </row>
    <row r="40" spans="1:3">
      <c r="A40" s="2">
        <v>45514</v>
      </c>
      <c r="B40" s="1" t="s">
        <v>3</v>
      </c>
      <c r="C40" s="1">
        <v>39</v>
      </c>
    </row>
    <row r="41" spans="1:3">
      <c r="A41" s="2">
        <v>45514</v>
      </c>
      <c r="B41" s="1" t="s">
        <v>4</v>
      </c>
      <c r="C41" s="1">
        <v>69</v>
      </c>
    </row>
    <row r="42" spans="1:3">
      <c r="A42" s="2">
        <v>45515</v>
      </c>
      <c r="B42" s="1" t="s">
        <v>1</v>
      </c>
      <c r="C42" s="1">
        <v>61</v>
      </c>
    </row>
    <row r="43" spans="1:3">
      <c r="A43" s="2">
        <v>45515</v>
      </c>
      <c r="B43" s="1" t="s">
        <v>2</v>
      </c>
      <c r="C43" s="1">
        <v>55</v>
      </c>
    </row>
    <row r="44" spans="1:3">
      <c r="A44" s="2">
        <v>45515</v>
      </c>
      <c r="B44" s="1" t="s">
        <v>3</v>
      </c>
      <c r="C44" s="1">
        <v>40</v>
      </c>
    </row>
    <row r="45" spans="1:3">
      <c r="A45" s="2">
        <v>45515</v>
      </c>
      <c r="B45" s="1" t="s">
        <v>4</v>
      </c>
      <c r="C45" s="1">
        <v>70</v>
      </c>
    </row>
    <row r="46" spans="1:3">
      <c r="A46" s="2">
        <v>45516</v>
      </c>
      <c r="B46" s="1" t="s">
        <v>1</v>
      </c>
      <c r="C46" s="1">
        <v>62</v>
      </c>
    </row>
    <row r="47" spans="1:3">
      <c r="A47" s="2">
        <v>45516</v>
      </c>
      <c r="B47" s="1" t="s">
        <v>2</v>
      </c>
      <c r="C47" s="1">
        <v>56</v>
      </c>
    </row>
    <row r="48" spans="1:3">
      <c r="A48" s="2">
        <v>45516</v>
      </c>
      <c r="B48" s="1" t="s">
        <v>3</v>
      </c>
      <c r="C48" s="1">
        <v>41</v>
      </c>
    </row>
    <row r="49" spans="1:3">
      <c r="A49" s="2">
        <v>45516</v>
      </c>
      <c r="B49" s="1" t="s">
        <v>4</v>
      </c>
      <c r="C49" s="1">
        <v>71</v>
      </c>
    </row>
    <row r="50" spans="1:3">
      <c r="A50" s="2">
        <v>45517</v>
      </c>
      <c r="B50" s="1" t="s">
        <v>1</v>
      </c>
      <c r="C50" s="1">
        <v>63</v>
      </c>
    </row>
    <row r="51" spans="1:3">
      <c r="A51" s="2">
        <v>45517</v>
      </c>
      <c r="B51" s="1" t="s">
        <v>2</v>
      </c>
      <c r="C51" s="1">
        <v>57</v>
      </c>
    </row>
    <row r="52" spans="1:3">
      <c r="A52" s="2">
        <v>45517</v>
      </c>
      <c r="B52" s="1" t="s">
        <v>3</v>
      </c>
      <c r="C52" s="1">
        <v>42</v>
      </c>
    </row>
    <row r="53" spans="1:3">
      <c r="A53" s="2">
        <v>45517</v>
      </c>
      <c r="B53" s="1" t="s">
        <v>4</v>
      </c>
      <c r="C53" s="1">
        <v>72</v>
      </c>
    </row>
    <row r="54" spans="1:3">
      <c r="A54" s="2">
        <v>45518</v>
      </c>
      <c r="B54" s="1" t="s">
        <v>1</v>
      </c>
      <c r="C54" s="1">
        <v>64</v>
      </c>
    </row>
    <row r="55" spans="1:3">
      <c r="A55" s="2">
        <v>45518</v>
      </c>
      <c r="B55" s="1" t="s">
        <v>2</v>
      </c>
      <c r="C55" s="1">
        <v>58</v>
      </c>
    </row>
    <row r="56" spans="1:3">
      <c r="A56" s="2">
        <v>45518</v>
      </c>
      <c r="B56" s="1" t="s">
        <v>3</v>
      </c>
      <c r="C56" s="1">
        <v>43</v>
      </c>
    </row>
    <row r="57" spans="1:3">
      <c r="A57" s="2">
        <v>45518</v>
      </c>
      <c r="B57" s="1" t="s">
        <v>4</v>
      </c>
      <c r="C57" s="1">
        <v>73</v>
      </c>
    </row>
    <row r="58" spans="1:3">
      <c r="A58" s="2">
        <v>45519</v>
      </c>
      <c r="B58" s="1" t="s">
        <v>1</v>
      </c>
      <c r="C58" s="1">
        <v>65</v>
      </c>
    </row>
    <row r="59" spans="1:3">
      <c r="A59" s="2">
        <v>45519</v>
      </c>
      <c r="B59" s="1" t="s">
        <v>2</v>
      </c>
      <c r="C59" s="1">
        <v>59</v>
      </c>
    </row>
    <row r="60" spans="1:3">
      <c r="A60" s="2">
        <v>45519</v>
      </c>
      <c r="B60" s="1" t="s">
        <v>3</v>
      </c>
      <c r="C60" s="1">
        <v>44</v>
      </c>
    </row>
    <row r="61" spans="1:3">
      <c r="A61" s="2">
        <v>45519</v>
      </c>
      <c r="B61" s="1" t="s">
        <v>4</v>
      </c>
      <c r="C61" s="1">
        <v>74</v>
      </c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0CCAA-1443-4801-A694-AA419923D936}">
  <sheetPr codeName="Sheet2"/>
  <dimension ref="A1:J86"/>
  <sheetViews>
    <sheetView workbookViewId="0"/>
  </sheetViews>
  <sheetFormatPr defaultRowHeight="18.75"/>
  <cols>
    <col min="1" max="1" width="25.125" bestFit="1" customWidth="1"/>
    <col min="2" max="2" width="13" bestFit="1" customWidth="1"/>
    <col min="3" max="3" width="7.5" bestFit="1" customWidth="1"/>
    <col min="4" max="4" width="5.25" bestFit="1" customWidth="1"/>
    <col min="6" max="6" width="13" bestFit="1" customWidth="1"/>
    <col min="7" max="7" width="8.5" bestFit="1" customWidth="1"/>
    <col min="9" max="9" width="9.375" bestFit="1" customWidth="1"/>
  </cols>
  <sheetData>
    <row r="1" spans="1:10">
      <c r="A1" t="s">
        <v>14</v>
      </c>
      <c r="B1" t="s">
        <v>15</v>
      </c>
      <c r="C1" t="s">
        <v>16</v>
      </c>
      <c r="D1" t="s">
        <v>17</v>
      </c>
      <c r="F1" t="s">
        <v>18</v>
      </c>
      <c r="G1" t="s">
        <v>19</v>
      </c>
    </row>
    <row r="2" spans="1:10">
      <c r="A2" t="s">
        <v>20</v>
      </c>
      <c r="B2" t="s">
        <v>21</v>
      </c>
      <c r="C2">
        <v>120000</v>
      </c>
      <c r="D2">
        <v>5</v>
      </c>
      <c r="F2" t="str" cm="1">
        <f t="array" ref="F2:G6">_xlfn.LET(
  _xlpm.範囲, B2:D999,
  _xlpm.カテ, _xlfn.TOCOL(INDEX(_xlpm.範囲,, 1), 1),
  _xlpm.単価, _xlfn.TOCOL(INDEX(_xlpm.範囲,, 2), 1),
  _xlpm.数量, _xlfn.TOCOL(INDEX(_xlpm.範囲,, 3), 1),
  _xlpm.一意カテ, _xlfn.UNIQUE(_xlpm.カテ),
  _xlpm.小計, _xlfn.BYROW(_xlpm.一意カテ, _xlfn.LAMBDA(_xlpm.x, SUMPRODUCT(N(_xlpm.カテ=_xlpm.x),_xlpm.単価,_xlpm.数量))),
  _xlfn._xlws.SORT(_xlfn.HSTACK(_xlpm.一意カテ, _xlpm.小計), 2, -1)
)</f>
        <v>電子機器</v>
      </c>
      <c r="G2">
        <v>4184000</v>
      </c>
      <c r="I2" t="str" cm="1">
        <f t="array" ref="I2:J6">_xlfn.LET(
  _xlpm.範囲, B2:D999,
  _xlpm.カテ, _xlfn.TOCOL(INDEX(_xlpm.範囲,, 1), 1),
  _xlpm.単価, _xlfn.TOCOL(INDEX(_xlpm.範囲,, 2), 1),
  _xlpm.数量, _xlfn.TOCOL(INDEX(_xlpm.範囲,, 3), 1),
  _xlpm.一意カテ, _xlfn.UNIQUE(_xlpm.カテ),
  _xlpm.UxN, N(_xlpm.一意カテ=TRANSPOSE(_xlpm.カテ)),
  _xlpm.NxI, _xlpm.単価*_xlpm.数量,
  _xlpm.小計, MMULT(_xlpm.UxN, _xlpm.NxI),
  _xlfn.HSTACK(_xlpm.一意カテ, _xlpm.小計)
)</f>
        <v>電子機器</v>
      </c>
      <c r="J2">
        <v>4184000</v>
      </c>
    </row>
    <row r="3" spans="1:10">
      <c r="A3" t="s">
        <v>22</v>
      </c>
      <c r="B3" t="s">
        <v>21</v>
      </c>
      <c r="C3">
        <v>80000</v>
      </c>
      <c r="D3">
        <v>10</v>
      </c>
      <c r="F3" t="str">
        <v>家具</v>
      </c>
      <c r="G3">
        <v>1565000</v>
      </c>
      <c r="I3" t="str">
        <v>家電</v>
      </c>
      <c r="J3">
        <v>1508000</v>
      </c>
    </row>
    <row r="4" spans="1:10">
      <c r="A4" t="s">
        <v>25</v>
      </c>
      <c r="B4" t="s">
        <v>24</v>
      </c>
      <c r="C4">
        <v>15000</v>
      </c>
      <c r="D4">
        <v>7</v>
      </c>
      <c r="F4" t="str">
        <v>家電</v>
      </c>
      <c r="G4">
        <v>1508000</v>
      </c>
      <c r="I4" t="str">
        <v>家具</v>
      </c>
      <c r="J4">
        <v>1565000</v>
      </c>
    </row>
    <row r="5" spans="1:10">
      <c r="A5" t="s">
        <v>26</v>
      </c>
      <c r="B5" t="s">
        <v>24</v>
      </c>
      <c r="C5">
        <v>60000</v>
      </c>
      <c r="D5">
        <v>3</v>
      </c>
      <c r="F5" t="str">
        <v>スポーツ用品</v>
      </c>
      <c r="G5">
        <v>1130000</v>
      </c>
      <c r="I5" t="str">
        <v>スポーツ用品</v>
      </c>
      <c r="J5">
        <v>1130000</v>
      </c>
    </row>
    <row r="6" spans="1:10">
      <c r="A6" t="s">
        <v>28</v>
      </c>
      <c r="B6" t="s">
        <v>23</v>
      </c>
      <c r="C6">
        <v>20000</v>
      </c>
      <c r="D6">
        <v>8</v>
      </c>
      <c r="F6" t="str">
        <v>衣料品</v>
      </c>
      <c r="G6">
        <v>875500</v>
      </c>
      <c r="I6" t="str">
        <v>衣料品</v>
      </c>
      <c r="J6">
        <v>875500</v>
      </c>
    </row>
    <row r="7" spans="1:10">
      <c r="A7" t="s">
        <v>30</v>
      </c>
      <c r="B7" t="s">
        <v>23</v>
      </c>
      <c r="C7">
        <v>10000</v>
      </c>
      <c r="D7">
        <v>12</v>
      </c>
    </row>
    <row r="8" spans="1:10">
      <c r="A8" t="s">
        <v>31</v>
      </c>
      <c r="B8" t="s">
        <v>27</v>
      </c>
      <c r="C8">
        <v>9000</v>
      </c>
      <c r="D8">
        <v>15</v>
      </c>
    </row>
    <row r="9" spans="1:10">
      <c r="A9" t="s">
        <v>32</v>
      </c>
      <c r="B9" t="s">
        <v>27</v>
      </c>
      <c r="C9">
        <v>12000</v>
      </c>
      <c r="D9">
        <v>4</v>
      </c>
    </row>
    <row r="10" spans="1:10">
      <c r="A10" t="s">
        <v>33</v>
      </c>
      <c r="B10" t="s">
        <v>29</v>
      </c>
      <c r="C10">
        <v>3000</v>
      </c>
      <c r="D10">
        <v>20</v>
      </c>
    </row>
    <row r="11" spans="1:10">
      <c r="A11" t="s">
        <v>34</v>
      </c>
      <c r="B11" t="s">
        <v>29</v>
      </c>
      <c r="C11">
        <v>5000</v>
      </c>
      <c r="D11">
        <v>10</v>
      </c>
    </row>
    <row r="12" spans="1:10">
      <c r="A12" t="s">
        <v>35</v>
      </c>
      <c r="B12" t="s">
        <v>21</v>
      </c>
      <c r="C12">
        <v>50000</v>
      </c>
      <c r="D12">
        <v>6</v>
      </c>
    </row>
    <row r="13" spans="1:10">
      <c r="A13" t="s">
        <v>36</v>
      </c>
      <c r="B13" t="s">
        <v>24</v>
      </c>
      <c r="C13">
        <v>70000</v>
      </c>
      <c r="D13">
        <v>2</v>
      </c>
    </row>
    <row r="14" spans="1:10">
      <c r="A14" t="s">
        <v>37</v>
      </c>
      <c r="B14" t="s">
        <v>23</v>
      </c>
      <c r="C14">
        <v>30000</v>
      </c>
      <c r="D14">
        <v>5</v>
      </c>
    </row>
    <row r="15" spans="1:10">
      <c r="A15" t="s">
        <v>38</v>
      </c>
      <c r="B15" t="s">
        <v>27</v>
      </c>
      <c r="C15">
        <v>5000</v>
      </c>
      <c r="D15">
        <v>10</v>
      </c>
    </row>
    <row r="16" spans="1:10">
      <c r="A16" t="s">
        <v>39</v>
      </c>
      <c r="B16" t="s">
        <v>29</v>
      </c>
      <c r="C16">
        <v>8000</v>
      </c>
      <c r="D16">
        <v>7</v>
      </c>
    </row>
    <row r="17" spans="1:4">
      <c r="A17" t="s">
        <v>40</v>
      </c>
      <c r="B17" t="s">
        <v>21</v>
      </c>
      <c r="C17">
        <v>40000</v>
      </c>
      <c r="D17">
        <v>8</v>
      </c>
    </row>
    <row r="18" spans="1:4">
      <c r="A18" t="s">
        <v>41</v>
      </c>
      <c r="B18" t="s">
        <v>24</v>
      </c>
      <c r="C18">
        <v>50000</v>
      </c>
      <c r="D18">
        <v>4</v>
      </c>
    </row>
    <row r="19" spans="1:4">
      <c r="A19" t="s">
        <v>42</v>
      </c>
      <c r="B19" t="s">
        <v>23</v>
      </c>
      <c r="C19">
        <v>40000</v>
      </c>
      <c r="D19">
        <v>3</v>
      </c>
    </row>
    <row r="20" spans="1:4">
      <c r="A20" t="s">
        <v>43</v>
      </c>
      <c r="B20" t="s">
        <v>27</v>
      </c>
      <c r="C20">
        <v>2000</v>
      </c>
      <c r="D20">
        <v>12</v>
      </c>
    </row>
    <row r="21" spans="1:4">
      <c r="A21" t="s">
        <v>44</v>
      </c>
      <c r="B21" t="s">
        <v>29</v>
      </c>
      <c r="C21">
        <v>4000</v>
      </c>
      <c r="D21">
        <v>15</v>
      </c>
    </row>
    <row r="22" spans="1:4">
      <c r="A22" t="s">
        <v>45</v>
      </c>
      <c r="B22" t="s">
        <v>21</v>
      </c>
      <c r="C22">
        <v>60000</v>
      </c>
      <c r="D22">
        <v>5</v>
      </c>
    </row>
    <row r="23" spans="1:4">
      <c r="A23" t="s">
        <v>46</v>
      </c>
      <c r="B23" t="s">
        <v>24</v>
      </c>
      <c r="C23">
        <v>20000</v>
      </c>
      <c r="D23">
        <v>6</v>
      </c>
    </row>
    <row r="24" spans="1:4">
      <c r="A24" t="s">
        <v>47</v>
      </c>
      <c r="B24" t="s">
        <v>23</v>
      </c>
      <c r="C24">
        <v>25000</v>
      </c>
      <c r="D24">
        <v>2</v>
      </c>
    </row>
    <row r="25" spans="1:4">
      <c r="A25" t="s">
        <v>48</v>
      </c>
      <c r="B25" t="s">
        <v>27</v>
      </c>
      <c r="C25">
        <v>7000</v>
      </c>
      <c r="D25">
        <v>8</v>
      </c>
    </row>
    <row r="26" spans="1:4">
      <c r="A26" t="s">
        <v>49</v>
      </c>
      <c r="B26" t="s">
        <v>29</v>
      </c>
      <c r="C26">
        <v>6000</v>
      </c>
      <c r="D26">
        <v>10</v>
      </c>
    </row>
    <row r="27" spans="1:4">
      <c r="A27" t="s">
        <v>50</v>
      </c>
      <c r="B27" t="s">
        <v>21</v>
      </c>
      <c r="C27">
        <v>15000</v>
      </c>
      <c r="D27">
        <v>9</v>
      </c>
    </row>
    <row r="28" spans="1:4">
      <c r="A28" t="s">
        <v>51</v>
      </c>
      <c r="B28" t="s">
        <v>24</v>
      </c>
      <c r="C28">
        <v>30000</v>
      </c>
      <c r="D28">
        <v>3</v>
      </c>
    </row>
    <row r="29" spans="1:4">
      <c r="A29" t="s">
        <v>52</v>
      </c>
      <c r="B29" t="s">
        <v>23</v>
      </c>
      <c r="C29">
        <v>8000</v>
      </c>
      <c r="D29">
        <v>7</v>
      </c>
    </row>
    <row r="30" spans="1:4">
      <c r="A30" t="s">
        <v>53</v>
      </c>
      <c r="B30" t="s">
        <v>27</v>
      </c>
      <c r="C30">
        <v>3000</v>
      </c>
      <c r="D30">
        <v>12</v>
      </c>
    </row>
    <row r="31" spans="1:4">
      <c r="A31" t="s">
        <v>54</v>
      </c>
      <c r="B31" t="s">
        <v>29</v>
      </c>
      <c r="C31">
        <v>10000</v>
      </c>
      <c r="D31">
        <v>5</v>
      </c>
    </row>
    <row r="32" spans="1:4">
      <c r="A32" t="s">
        <v>55</v>
      </c>
      <c r="B32" t="s">
        <v>21</v>
      </c>
      <c r="C32">
        <v>25000</v>
      </c>
      <c r="D32">
        <v>6</v>
      </c>
    </row>
    <row r="33" spans="1:4">
      <c r="A33" t="s">
        <v>56</v>
      </c>
      <c r="B33" t="s">
        <v>24</v>
      </c>
      <c r="C33">
        <v>8000</v>
      </c>
      <c r="D33">
        <v>4</v>
      </c>
    </row>
    <row r="34" spans="1:4">
      <c r="A34" t="s">
        <v>57</v>
      </c>
      <c r="B34" t="s">
        <v>23</v>
      </c>
      <c r="C34">
        <v>20000</v>
      </c>
      <c r="D34">
        <v>2</v>
      </c>
    </row>
    <row r="35" spans="1:4">
      <c r="A35" t="s">
        <v>58</v>
      </c>
      <c r="B35" t="s">
        <v>27</v>
      </c>
      <c r="C35">
        <v>2500</v>
      </c>
      <c r="D35">
        <v>10</v>
      </c>
    </row>
    <row r="36" spans="1:4">
      <c r="A36" t="s">
        <v>59</v>
      </c>
      <c r="B36" t="s">
        <v>29</v>
      </c>
      <c r="C36">
        <v>2000</v>
      </c>
      <c r="D36">
        <v>15</v>
      </c>
    </row>
    <row r="37" spans="1:4">
      <c r="A37" t="s">
        <v>60</v>
      </c>
      <c r="B37" t="s">
        <v>21</v>
      </c>
      <c r="C37">
        <v>40000</v>
      </c>
      <c r="D37">
        <v>3</v>
      </c>
    </row>
    <row r="38" spans="1:4">
      <c r="A38" t="s">
        <v>61</v>
      </c>
      <c r="B38" t="s">
        <v>24</v>
      </c>
      <c r="C38">
        <v>35000</v>
      </c>
      <c r="D38">
        <v>2</v>
      </c>
    </row>
    <row r="39" spans="1:4">
      <c r="A39" t="s">
        <v>30</v>
      </c>
      <c r="B39" t="s">
        <v>23</v>
      </c>
      <c r="C39">
        <v>15000</v>
      </c>
      <c r="D39">
        <v>8</v>
      </c>
    </row>
    <row r="40" spans="1:4">
      <c r="A40" t="s">
        <v>62</v>
      </c>
      <c r="B40" t="s">
        <v>27</v>
      </c>
      <c r="C40">
        <v>1000</v>
      </c>
      <c r="D40">
        <v>20</v>
      </c>
    </row>
    <row r="41" spans="1:4">
      <c r="A41" t="s">
        <v>63</v>
      </c>
      <c r="B41" t="s">
        <v>29</v>
      </c>
      <c r="C41">
        <v>1500</v>
      </c>
      <c r="D41">
        <v>25</v>
      </c>
    </row>
    <row r="42" spans="1:4">
      <c r="A42" t="s">
        <v>64</v>
      </c>
      <c r="B42" t="s">
        <v>21</v>
      </c>
      <c r="C42">
        <v>50000</v>
      </c>
      <c r="D42">
        <v>4</v>
      </c>
    </row>
    <row r="43" spans="1:4">
      <c r="A43" t="s">
        <v>65</v>
      </c>
      <c r="B43" t="s">
        <v>24</v>
      </c>
      <c r="C43">
        <v>10000</v>
      </c>
      <c r="D43">
        <v>6</v>
      </c>
    </row>
    <row r="44" spans="1:4">
      <c r="A44" t="s">
        <v>66</v>
      </c>
      <c r="B44" t="s">
        <v>23</v>
      </c>
      <c r="C44">
        <v>18000</v>
      </c>
      <c r="D44">
        <v>5</v>
      </c>
    </row>
    <row r="45" spans="1:4">
      <c r="A45" t="s">
        <v>67</v>
      </c>
      <c r="B45" t="s">
        <v>27</v>
      </c>
      <c r="C45">
        <v>3000</v>
      </c>
      <c r="D45">
        <v>12</v>
      </c>
    </row>
    <row r="46" spans="1:4">
      <c r="A46" t="s">
        <v>68</v>
      </c>
      <c r="B46" t="s">
        <v>29</v>
      </c>
      <c r="C46">
        <v>20000</v>
      </c>
      <c r="D46">
        <v>3</v>
      </c>
    </row>
    <row r="47" spans="1:4">
      <c r="A47" t="s">
        <v>69</v>
      </c>
      <c r="B47" t="s">
        <v>21</v>
      </c>
      <c r="C47">
        <v>12000</v>
      </c>
      <c r="D47">
        <v>7</v>
      </c>
    </row>
    <row r="48" spans="1:4">
      <c r="A48" t="s">
        <v>70</v>
      </c>
      <c r="B48" t="s">
        <v>24</v>
      </c>
      <c r="C48">
        <v>15000</v>
      </c>
      <c r="D48">
        <v>4</v>
      </c>
    </row>
    <row r="49" spans="1:4">
      <c r="A49" t="s">
        <v>71</v>
      </c>
      <c r="B49" t="s">
        <v>23</v>
      </c>
      <c r="C49">
        <v>10000</v>
      </c>
      <c r="D49">
        <v>6</v>
      </c>
    </row>
    <row r="50" spans="1:4">
      <c r="A50" t="s">
        <v>72</v>
      </c>
      <c r="B50" t="s">
        <v>27</v>
      </c>
      <c r="C50">
        <v>5000</v>
      </c>
      <c r="D50">
        <v>8</v>
      </c>
    </row>
    <row r="51" spans="1:4">
      <c r="A51" t="s">
        <v>73</v>
      </c>
      <c r="B51" t="s">
        <v>29</v>
      </c>
      <c r="C51">
        <v>4000</v>
      </c>
      <c r="D51">
        <v>10</v>
      </c>
    </row>
    <row r="52" spans="1:4">
      <c r="A52" t="s">
        <v>74</v>
      </c>
      <c r="B52" t="s">
        <v>21</v>
      </c>
      <c r="C52">
        <v>80000</v>
      </c>
      <c r="D52">
        <v>2</v>
      </c>
    </row>
    <row r="53" spans="1:4">
      <c r="A53" t="s">
        <v>75</v>
      </c>
      <c r="B53" t="s">
        <v>24</v>
      </c>
      <c r="C53">
        <v>25000</v>
      </c>
      <c r="D53">
        <v>3</v>
      </c>
    </row>
    <row r="54" spans="1:4">
      <c r="A54" t="s">
        <v>76</v>
      </c>
      <c r="B54" t="s">
        <v>23</v>
      </c>
      <c r="C54">
        <v>12000</v>
      </c>
      <c r="D54">
        <v>7</v>
      </c>
    </row>
    <row r="55" spans="1:4">
      <c r="A55" t="s">
        <v>77</v>
      </c>
      <c r="B55" t="s">
        <v>27</v>
      </c>
      <c r="C55">
        <v>30000</v>
      </c>
      <c r="D55">
        <v>5</v>
      </c>
    </row>
    <row r="56" spans="1:4">
      <c r="A56" t="s">
        <v>78</v>
      </c>
      <c r="B56" t="s">
        <v>29</v>
      </c>
      <c r="C56">
        <v>5000</v>
      </c>
      <c r="D56">
        <v>12</v>
      </c>
    </row>
    <row r="57" spans="1:4">
      <c r="A57" t="s">
        <v>79</v>
      </c>
      <c r="B57" t="s">
        <v>21</v>
      </c>
      <c r="C57">
        <v>8000</v>
      </c>
      <c r="D57">
        <v>10</v>
      </c>
    </row>
    <row r="58" spans="1:4">
      <c r="A58" t="s">
        <v>80</v>
      </c>
      <c r="B58" t="s">
        <v>24</v>
      </c>
      <c r="C58">
        <v>40000</v>
      </c>
      <c r="D58">
        <v>2</v>
      </c>
    </row>
    <row r="59" spans="1:4">
      <c r="A59" t="s">
        <v>81</v>
      </c>
      <c r="B59" t="s">
        <v>23</v>
      </c>
      <c r="C59">
        <v>7000</v>
      </c>
      <c r="D59">
        <v>8</v>
      </c>
    </row>
    <row r="60" spans="1:4">
      <c r="A60" t="s">
        <v>82</v>
      </c>
      <c r="B60" t="s">
        <v>27</v>
      </c>
      <c r="C60">
        <v>10000</v>
      </c>
      <c r="D60">
        <v>4</v>
      </c>
    </row>
    <row r="61" spans="1:4">
      <c r="A61" t="s">
        <v>83</v>
      </c>
      <c r="B61" t="s">
        <v>29</v>
      </c>
      <c r="C61">
        <v>3000</v>
      </c>
      <c r="D61">
        <v>15</v>
      </c>
    </row>
    <row r="62" spans="1:4">
      <c r="A62" t="s">
        <v>84</v>
      </c>
      <c r="B62" t="s">
        <v>21</v>
      </c>
      <c r="C62">
        <v>30000</v>
      </c>
      <c r="D62">
        <v>6</v>
      </c>
    </row>
    <row r="63" spans="1:4">
      <c r="A63" t="s">
        <v>85</v>
      </c>
      <c r="B63" t="s">
        <v>24</v>
      </c>
      <c r="C63">
        <v>12000</v>
      </c>
      <c r="D63">
        <v>5</v>
      </c>
    </row>
    <row r="64" spans="1:4">
      <c r="A64" t="s">
        <v>86</v>
      </c>
      <c r="B64" t="s">
        <v>23</v>
      </c>
      <c r="C64">
        <v>15000</v>
      </c>
      <c r="D64">
        <v>3</v>
      </c>
    </row>
    <row r="65" spans="1:4">
      <c r="A65" t="s">
        <v>87</v>
      </c>
      <c r="B65" t="s">
        <v>27</v>
      </c>
      <c r="C65">
        <v>2000</v>
      </c>
      <c r="D65">
        <v>10</v>
      </c>
    </row>
    <row r="66" spans="1:4">
      <c r="A66" t="s">
        <v>34</v>
      </c>
      <c r="B66" t="s">
        <v>29</v>
      </c>
      <c r="C66">
        <v>6000</v>
      </c>
      <c r="D66">
        <v>8</v>
      </c>
    </row>
    <row r="67" spans="1:4">
      <c r="A67" t="s">
        <v>88</v>
      </c>
      <c r="B67" t="s">
        <v>21</v>
      </c>
      <c r="C67">
        <v>20000</v>
      </c>
      <c r="D67">
        <v>4</v>
      </c>
    </row>
    <row r="68" spans="1:4">
      <c r="A68" t="s">
        <v>89</v>
      </c>
      <c r="B68" t="s">
        <v>24</v>
      </c>
      <c r="C68">
        <v>18000</v>
      </c>
      <c r="D68">
        <v>2</v>
      </c>
    </row>
    <row r="69" spans="1:4">
      <c r="A69" t="s">
        <v>90</v>
      </c>
      <c r="B69" t="s">
        <v>23</v>
      </c>
      <c r="C69">
        <v>25000</v>
      </c>
      <c r="D69">
        <v>6</v>
      </c>
    </row>
    <row r="70" spans="1:4">
      <c r="A70" t="s">
        <v>91</v>
      </c>
      <c r="B70" t="s">
        <v>27</v>
      </c>
      <c r="C70">
        <v>50000</v>
      </c>
      <c r="D70">
        <v>3</v>
      </c>
    </row>
    <row r="71" spans="1:4">
      <c r="A71" t="s">
        <v>33</v>
      </c>
      <c r="B71" t="s">
        <v>29</v>
      </c>
      <c r="C71">
        <v>3500</v>
      </c>
      <c r="D71">
        <v>20</v>
      </c>
    </row>
    <row r="72" spans="1:4">
      <c r="A72" t="s">
        <v>92</v>
      </c>
      <c r="B72" t="s">
        <v>21</v>
      </c>
      <c r="C72">
        <v>90000</v>
      </c>
      <c r="D72">
        <v>5</v>
      </c>
    </row>
    <row r="73" spans="1:4">
      <c r="A73" t="s">
        <v>93</v>
      </c>
      <c r="B73" t="s">
        <v>24</v>
      </c>
      <c r="C73">
        <v>10000</v>
      </c>
      <c r="D73">
        <v>4</v>
      </c>
    </row>
    <row r="74" spans="1:4">
      <c r="A74" t="s">
        <v>94</v>
      </c>
      <c r="B74" t="s">
        <v>23</v>
      </c>
      <c r="C74">
        <v>12000</v>
      </c>
      <c r="D74">
        <v>7</v>
      </c>
    </row>
    <row r="75" spans="1:4">
      <c r="A75" t="s">
        <v>95</v>
      </c>
      <c r="B75" t="s">
        <v>27</v>
      </c>
      <c r="C75">
        <v>15000</v>
      </c>
      <c r="D75">
        <v>6</v>
      </c>
    </row>
    <row r="76" spans="1:4">
      <c r="A76" t="s">
        <v>39</v>
      </c>
      <c r="B76" t="s">
        <v>29</v>
      </c>
      <c r="C76">
        <v>9000</v>
      </c>
      <c r="D76">
        <v>5</v>
      </c>
    </row>
    <row r="77" spans="1:4">
      <c r="A77" t="s">
        <v>96</v>
      </c>
      <c r="B77" t="s">
        <v>21</v>
      </c>
      <c r="C77">
        <v>45000</v>
      </c>
      <c r="D77">
        <v>3</v>
      </c>
    </row>
    <row r="78" spans="1:4">
      <c r="A78" t="s">
        <v>97</v>
      </c>
      <c r="B78" t="s">
        <v>24</v>
      </c>
      <c r="C78">
        <v>60000</v>
      </c>
      <c r="D78">
        <v>2</v>
      </c>
    </row>
    <row r="79" spans="1:4">
      <c r="A79" t="s">
        <v>98</v>
      </c>
      <c r="B79" t="s">
        <v>23</v>
      </c>
      <c r="C79">
        <v>30000</v>
      </c>
      <c r="D79">
        <v>4</v>
      </c>
    </row>
    <row r="80" spans="1:4">
      <c r="A80" t="s">
        <v>99</v>
      </c>
      <c r="B80" t="s">
        <v>27</v>
      </c>
      <c r="C80">
        <v>25000</v>
      </c>
      <c r="D80">
        <v>2</v>
      </c>
    </row>
    <row r="81" spans="1:4">
      <c r="A81" t="s">
        <v>100</v>
      </c>
      <c r="B81" t="s">
        <v>29</v>
      </c>
      <c r="C81">
        <v>2000</v>
      </c>
      <c r="D81">
        <v>10</v>
      </c>
    </row>
    <row r="82" spans="1:4">
      <c r="A82" t="s">
        <v>101</v>
      </c>
      <c r="B82" t="s">
        <v>21</v>
      </c>
      <c r="C82">
        <v>15000</v>
      </c>
      <c r="D82">
        <v>6</v>
      </c>
    </row>
    <row r="83" spans="1:4">
      <c r="A83" t="s">
        <v>102</v>
      </c>
      <c r="B83" t="s">
        <v>24</v>
      </c>
      <c r="C83">
        <v>8000</v>
      </c>
      <c r="D83">
        <v>5</v>
      </c>
    </row>
    <row r="84" spans="1:4">
      <c r="A84" t="s">
        <v>103</v>
      </c>
      <c r="B84" t="s">
        <v>23</v>
      </c>
      <c r="C84">
        <v>20000</v>
      </c>
      <c r="D84">
        <v>3</v>
      </c>
    </row>
    <row r="85" spans="1:4">
      <c r="A85" t="s">
        <v>104</v>
      </c>
      <c r="B85" t="s">
        <v>27</v>
      </c>
      <c r="C85">
        <v>40000</v>
      </c>
      <c r="D85">
        <v>4</v>
      </c>
    </row>
    <row r="86" spans="1:4">
      <c r="A86" t="s">
        <v>105</v>
      </c>
      <c r="B86" t="s">
        <v>29</v>
      </c>
      <c r="C86">
        <v>12000</v>
      </c>
      <c r="D86">
        <v>7</v>
      </c>
    </row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6307A-940E-4C19-AF66-49D3FBA36BD3}">
  <sheetPr codeName="Sheet3"/>
  <dimension ref="A1:F100"/>
  <sheetViews>
    <sheetView zoomScaleNormal="100" workbookViewId="0"/>
  </sheetViews>
  <sheetFormatPr defaultRowHeight="18.75"/>
  <cols>
    <col min="1" max="1" width="19.25" bestFit="1" customWidth="1"/>
    <col min="3" max="3" width="19.25" bestFit="1" customWidth="1"/>
    <col min="5" max="5" width="19.25" bestFit="1" customWidth="1"/>
  </cols>
  <sheetData>
    <row r="1" spans="1:6">
      <c r="A1" t="str" cm="1">
        <f t="array" aca="1" ref="A1:A100" ca="1">LOOKUP(_xlfn.RANDARRAY(100),{0,0.1,0.2,0.4,0.5,0.6,0.7,0.9},{"アキアカネ","オニヤンマ","ギンヤンマ","シオカラトンボ","ショウジョウトンボ","ムカシトンボ","ベニトンボ","ハグロトンボ"})</f>
        <v>ベニトンボ</v>
      </c>
      <c r="C1" t="s">
        <v>11</v>
      </c>
      <c r="E1" t="s">
        <v>11</v>
      </c>
      <c r="F1" t="s">
        <v>12</v>
      </c>
    </row>
    <row r="2" spans="1:6">
      <c r="A2" t="str">
        <f ca="1"/>
        <v>ギンヤンマ</v>
      </c>
      <c r="C2" t="str" cm="1">
        <f t="array" aca="1" ref="C2:C10" ca="1">_xlfn.LET(
    _xlpm.範囲, A:A,
    _xlpm.配列, _xlfn.UNIQUE(_xlpm.範囲),
    _xlpm.基準配列, COUNTIF(_xlpm.範囲, _xlpm.配列),
    _xlfn.SORTBY(_xlpm.配列, _xlpm.基準配列, -1)
)</f>
        <v>ベニトンボ</v>
      </c>
      <c r="E2" t="str" cm="1">
        <f t="array" aca="1" ref="E2:F9" ca="1">_xlfn.LET(
    _xlpm.範囲, A1:A999,
    _xlpm.種類, _xlfn.UNIQUE(_xlfn.TOCOL(_xlpm.範囲, 1)),
    _xlpm.数, COUNTIF(_xlpm.範囲, _xlpm.種類),
    _xlfn._xlws.SORT(_xlfn.HSTACK(_xlpm.種類, _xlpm.数), 2, -1)
)</f>
        <v>ベニトンボ</v>
      </c>
      <c r="F2">
        <f ca="1"/>
        <v>24</v>
      </c>
    </row>
    <row r="3" spans="1:6">
      <c r="A3" t="str">
        <f ca="1"/>
        <v>ギンヤンマ</v>
      </c>
      <c r="C3" t="str">
        <f ca="1"/>
        <v>ギンヤンマ</v>
      </c>
      <c r="E3" t="str">
        <f ca="1"/>
        <v>ギンヤンマ</v>
      </c>
      <c r="F3">
        <f ca="1"/>
        <v>21</v>
      </c>
    </row>
    <row r="4" spans="1:6">
      <c r="A4" t="str">
        <f ca="1"/>
        <v>ベニトンボ</v>
      </c>
      <c r="C4" t="str">
        <f ca="1"/>
        <v>ハグロトンボ</v>
      </c>
      <c r="E4" t="str">
        <f ca="1"/>
        <v>ハグロトンボ</v>
      </c>
      <c r="F4">
        <f ca="1"/>
        <v>14</v>
      </c>
    </row>
    <row r="5" spans="1:6">
      <c r="A5" t="str">
        <f ca="1"/>
        <v>ベニトンボ</v>
      </c>
      <c r="C5" t="str">
        <f ca="1"/>
        <v>ショウジョウトンボ</v>
      </c>
      <c r="E5" t="str">
        <f ca="1"/>
        <v>ショウジョウトンボ</v>
      </c>
      <c r="F5">
        <f ca="1"/>
        <v>10</v>
      </c>
    </row>
    <row r="6" spans="1:6">
      <c r="A6" t="str">
        <f ca="1"/>
        <v>ショウジョウトンボ</v>
      </c>
      <c r="C6" t="str">
        <f ca="1"/>
        <v>シオカラトンボ</v>
      </c>
      <c r="E6" t="str">
        <f ca="1"/>
        <v>シオカラトンボ</v>
      </c>
      <c r="F6">
        <f ca="1"/>
        <v>10</v>
      </c>
    </row>
    <row r="7" spans="1:6">
      <c r="A7" t="str">
        <f ca="1"/>
        <v>ギンヤンマ</v>
      </c>
      <c r="C7" t="str">
        <f ca="1"/>
        <v>ムカシトンボ</v>
      </c>
      <c r="E7" t="str">
        <f ca="1"/>
        <v>ムカシトンボ</v>
      </c>
      <c r="F7">
        <f ca="1"/>
        <v>9</v>
      </c>
    </row>
    <row r="8" spans="1:6">
      <c r="A8" t="str">
        <f ca="1"/>
        <v>ベニトンボ</v>
      </c>
      <c r="C8" t="str">
        <f ca="1"/>
        <v>アキアカネ</v>
      </c>
      <c r="E8" t="str">
        <f ca="1"/>
        <v>アキアカネ</v>
      </c>
      <c r="F8">
        <f ca="1"/>
        <v>7</v>
      </c>
    </row>
    <row r="9" spans="1:6">
      <c r="A9" t="str">
        <f ca="1"/>
        <v>ハグロトンボ</v>
      </c>
      <c r="C9" t="str">
        <f ca="1"/>
        <v>オニヤンマ</v>
      </c>
      <c r="E9" t="str">
        <f ca="1"/>
        <v>オニヤンマ</v>
      </c>
      <c r="F9">
        <f ca="1"/>
        <v>5</v>
      </c>
    </row>
    <row r="10" spans="1:6">
      <c r="A10" t="str">
        <f ca="1"/>
        <v>ハグロトンボ</v>
      </c>
      <c r="C10">
        <f ca="1"/>
        <v>0</v>
      </c>
    </row>
    <row r="11" spans="1:6">
      <c r="A11" t="str">
        <f ca="1"/>
        <v>ムカシトンボ</v>
      </c>
    </row>
    <row r="12" spans="1:6">
      <c r="A12" t="str">
        <f ca="1"/>
        <v>オニヤンマ</v>
      </c>
    </row>
    <row r="13" spans="1:6">
      <c r="A13" t="str">
        <f ca="1"/>
        <v>ギンヤンマ</v>
      </c>
    </row>
    <row r="14" spans="1:6">
      <c r="A14" t="str">
        <f ca="1"/>
        <v>ムカシトンボ</v>
      </c>
    </row>
    <row r="15" spans="1:6">
      <c r="A15" t="str">
        <f ca="1"/>
        <v>シオカラトンボ</v>
      </c>
    </row>
    <row r="16" spans="1:6">
      <c r="A16" t="str">
        <f ca="1"/>
        <v>ムカシトンボ</v>
      </c>
    </row>
    <row r="17" spans="1:1">
      <c r="A17" t="str">
        <f ca="1"/>
        <v>オニヤンマ</v>
      </c>
    </row>
    <row r="18" spans="1:1">
      <c r="A18" t="str">
        <f ca="1"/>
        <v>ハグロトンボ</v>
      </c>
    </row>
    <row r="19" spans="1:1">
      <c r="A19" t="str">
        <f ca="1"/>
        <v>シオカラトンボ</v>
      </c>
    </row>
    <row r="20" spans="1:1">
      <c r="A20" t="str">
        <f ca="1"/>
        <v>ハグロトンボ</v>
      </c>
    </row>
    <row r="21" spans="1:1">
      <c r="A21" t="str">
        <f ca="1"/>
        <v>ハグロトンボ</v>
      </c>
    </row>
    <row r="22" spans="1:1">
      <c r="A22" t="str">
        <f ca="1"/>
        <v>シオカラトンボ</v>
      </c>
    </row>
    <row r="23" spans="1:1">
      <c r="A23" t="str">
        <f ca="1"/>
        <v>ギンヤンマ</v>
      </c>
    </row>
    <row r="24" spans="1:1">
      <c r="A24" t="str">
        <f ca="1"/>
        <v>ベニトンボ</v>
      </c>
    </row>
    <row r="25" spans="1:1">
      <c r="A25" t="str">
        <f ca="1"/>
        <v>オニヤンマ</v>
      </c>
    </row>
    <row r="26" spans="1:1">
      <c r="A26" t="str">
        <f ca="1"/>
        <v>アキアカネ</v>
      </c>
    </row>
    <row r="27" spans="1:1">
      <c r="A27" t="str">
        <f ca="1"/>
        <v>ベニトンボ</v>
      </c>
    </row>
    <row r="28" spans="1:1">
      <c r="A28" t="str">
        <f ca="1"/>
        <v>ギンヤンマ</v>
      </c>
    </row>
    <row r="29" spans="1:1">
      <c r="A29" t="str">
        <f ca="1"/>
        <v>ベニトンボ</v>
      </c>
    </row>
    <row r="30" spans="1:1">
      <c r="A30" t="str">
        <f ca="1"/>
        <v>ギンヤンマ</v>
      </c>
    </row>
    <row r="31" spans="1:1">
      <c r="A31" t="str">
        <f ca="1"/>
        <v>ギンヤンマ</v>
      </c>
    </row>
    <row r="32" spans="1:1">
      <c r="A32" t="str">
        <f ca="1"/>
        <v>ショウジョウトンボ</v>
      </c>
    </row>
    <row r="33" spans="1:1">
      <c r="A33" t="str">
        <f ca="1"/>
        <v>ムカシトンボ</v>
      </c>
    </row>
    <row r="34" spans="1:1">
      <c r="A34" t="str">
        <f ca="1"/>
        <v>ギンヤンマ</v>
      </c>
    </row>
    <row r="35" spans="1:1">
      <c r="A35" t="str">
        <f ca="1"/>
        <v>ショウジョウトンボ</v>
      </c>
    </row>
    <row r="36" spans="1:1">
      <c r="A36" t="str">
        <f ca="1"/>
        <v>ハグロトンボ</v>
      </c>
    </row>
    <row r="37" spans="1:1">
      <c r="A37" t="str">
        <f ca="1"/>
        <v>アキアカネ</v>
      </c>
    </row>
    <row r="38" spans="1:1">
      <c r="A38" t="str">
        <f ca="1"/>
        <v>ベニトンボ</v>
      </c>
    </row>
    <row r="39" spans="1:1">
      <c r="A39" t="str">
        <f ca="1"/>
        <v>ベニトンボ</v>
      </c>
    </row>
    <row r="40" spans="1:1">
      <c r="A40" t="str">
        <f ca="1"/>
        <v>ベニトンボ</v>
      </c>
    </row>
    <row r="41" spans="1:1">
      <c r="A41" t="str">
        <f ca="1"/>
        <v>シオカラトンボ</v>
      </c>
    </row>
    <row r="42" spans="1:1">
      <c r="A42" t="str">
        <f ca="1"/>
        <v>シオカラトンボ</v>
      </c>
    </row>
    <row r="43" spans="1:1">
      <c r="A43" t="str">
        <f ca="1"/>
        <v>ベニトンボ</v>
      </c>
    </row>
    <row r="44" spans="1:1">
      <c r="A44" t="str">
        <f ca="1"/>
        <v>ギンヤンマ</v>
      </c>
    </row>
    <row r="45" spans="1:1">
      <c r="A45" t="str">
        <f ca="1"/>
        <v>シオカラトンボ</v>
      </c>
    </row>
    <row r="46" spans="1:1">
      <c r="A46" t="str">
        <f ca="1"/>
        <v>ハグロトンボ</v>
      </c>
    </row>
    <row r="47" spans="1:1">
      <c r="A47" t="str">
        <f ca="1"/>
        <v>ギンヤンマ</v>
      </c>
    </row>
    <row r="48" spans="1:1">
      <c r="A48" t="str">
        <f ca="1"/>
        <v>ショウジョウトンボ</v>
      </c>
    </row>
    <row r="49" spans="1:1">
      <c r="A49" t="str">
        <f ca="1"/>
        <v>ギンヤンマ</v>
      </c>
    </row>
    <row r="50" spans="1:1">
      <c r="A50" t="str">
        <f ca="1"/>
        <v>ショウジョウトンボ</v>
      </c>
    </row>
    <row r="51" spans="1:1">
      <c r="A51" t="str">
        <f ca="1"/>
        <v>ベニトンボ</v>
      </c>
    </row>
    <row r="52" spans="1:1">
      <c r="A52" t="str">
        <f ca="1"/>
        <v>ベニトンボ</v>
      </c>
    </row>
    <row r="53" spans="1:1">
      <c r="A53" t="str">
        <f ca="1"/>
        <v>ベニトンボ</v>
      </c>
    </row>
    <row r="54" spans="1:1">
      <c r="A54" t="str">
        <f ca="1"/>
        <v>ムカシトンボ</v>
      </c>
    </row>
    <row r="55" spans="1:1">
      <c r="A55" t="str">
        <f ca="1"/>
        <v>シオカラトンボ</v>
      </c>
    </row>
    <row r="56" spans="1:1">
      <c r="A56" t="str">
        <f ca="1"/>
        <v>シオカラトンボ</v>
      </c>
    </row>
    <row r="57" spans="1:1">
      <c r="A57" t="str">
        <f ca="1"/>
        <v>ハグロトンボ</v>
      </c>
    </row>
    <row r="58" spans="1:1">
      <c r="A58" t="str">
        <f ca="1"/>
        <v>ベニトンボ</v>
      </c>
    </row>
    <row r="59" spans="1:1">
      <c r="A59" t="str">
        <f ca="1"/>
        <v>ショウジョウトンボ</v>
      </c>
    </row>
    <row r="60" spans="1:1">
      <c r="A60" t="str">
        <f ca="1"/>
        <v>ギンヤンマ</v>
      </c>
    </row>
    <row r="61" spans="1:1">
      <c r="A61" t="str">
        <f ca="1"/>
        <v>ギンヤンマ</v>
      </c>
    </row>
    <row r="62" spans="1:1">
      <c r="A62" t="str">
        <f ca="1"/>
        <v>ハグロトンボ</v>
      </c>
    </row>
    <row r="63" spans="1:1">
      <c r="A63" t="str">
        <f ca="1"/>
        <v>ベニトンボ</v>
      </c>
    </row>
    <row r="64" spans="1:1">
      <c r="A64" t="str">
        <f ca="1"/>
        <v>ハグロトンボ</v>
      </c>
    </row>
    <row r="65" spans="1:1">
      <c r="A65" t="str">
        <f ca="1"/>
        <v>アキアカネ</v>
      </c>
    </row>
    <row r="66" spans="1:1">
      <c r="A66" t="str">
        <f ca="1"/>
        <v>ベニトンボ</v>
      </c>
    </row>
    <row r="67" spans="1:1">
      <c r="A67" t="str">
        <f ca="1"/>
        <v>シオカラトンボ</v>
      </c>
    </row>
    <row r="68" spans="1:1">
      <c r="A68" t="str">
        <f ca="1"/>
        <v>ギンヤンマ</v>
      </c>
    </row>
    <row r="69" spans="1:1">
      <c r="A69" t="str">
        <f ca="1"/>
        <v>オニヤンマ</v>
      </c>
    </row>
    <row r="70" spans="1:1">
      <c r="A70" t="str">
        <f ca="1"/>
        <v>ショウジョウトンボ</v>
      </c>
    </row>
    <row r="71" spans="1:1">
      <c r="A71" t="str">
        <f ca="1"/>
        <v>ベニトンボ</v>
      </c>
    </row>
    <row r="72" spans="1:1">
      <c r="A72" t="str">
        <f ca="1"/>
        <v>ショウジョウトンボ</v>
      </c>
    </row>
    <row r="73" spans="1:1">
      <c r="A73" t="str">
        <f ca="1"/>
        <v>ギンヤンマ</v>
      </c>
    </row>
    <row r="74" spans="1:1">
      <c r="A74" t="str">
        <f ca="1"/>
        <v>ベニトンボ</v>
      </c>
    </row>
    <row r="75" spans="1:1">
      <c r="A75" t="str">
        <f ca="1"/>
        <v>ムカシトンボ</v>
      </c>
    </row>
    <row r="76" spans="1:1">
      <c r="A76" t="str">
        <f ca="1"/>
        <v>アキアカネ</v>
      </c>
    </row>
    <row r="77" spans="1:1">
      <c r="A77" t="str">
        <f ca="1"/>
        <v>ギンヤンマ</v>
      </c>
    </row>
    <row r="78" spans="1:1">
      <c r="A78" t="str">
        <f ca="1"/>
        <v>ベニトンボ</v>
      </c>
    </row>
    <row r="79" spans="1:1">
      <c r="A79" t="str">
        <f ca="1"/>
        <v>ベニトンボ</v>
      </c>
    </row>
    <row r="80" spans="1:1">
      <c r="A80" t="str">
        <f ca="1"/>
        <v>ギンヤンマ</v>
      </c>
    </row>
    <row r="81" spans="1:1">
      <c r="A81" t="str">
        <f ca="1"/>
        <v>ショウジョウトンボ</v>
      </c>
    </row>
    <row r="82" spans="1:1">
      <c r="A82" t="str">
        <f ca="1"/>
        <v>ムカシトンボ</v>
      </c>
    </row>
    <row r="83" spans="1:1">
      <c r="A83" t="str">
        <f ca="1"/>
        <v>ハグロトンボ</v>
      </c>
    </row>
    <row r="84" spans="1:1">
      <c r="A84" t="str">
        <f ca="1"/>
        <v>ベニトンボ</v>
      </c>
    </row>
    <row r="85" spans="1:1">
      <c r="A85" t="str">
        <f ca="1"/>
        <v>ハグロトンボ</v>
      </c>
    </row>
    <row r="86" spans="1:1">
      <c r="A86" t="str">
        <f ca="1"/>
        <v>アキアカネ</v>
      </c>
    </row>
    <row r="87" spans="1:1">
      <c r="A87" t="str">
        <f ca="1"/>
        <v>ハグロトンボ</v>
      </c>
    </row>
    <row r="88" spans="1:1">
      <c r="A88" t="str">
        <f ca="1"/>
        <v>アキアカネ</v>
      </c>
    </row>
    <row r="89" spans="1:1">
      <c r="A89" t="str">
        <f ca="1"/>
        <v>オニヤンマ</v>
      </c>
    </row>
    <row r="90" spans="1:1">
      <c r="A90" t="str">
        <f ca="1"/>
        <v>ベニトンボ</v>
      </c>
    </row>
    <row r="91" spans="1:1">
      <c r="A91" t="str">
        <f ca="1"/>
        <v>アキアカネ</v>
      </c>
    </row>
    <row r="92" spans="1:1">
      <c r="A92" t="str">
        <f ca="1"/>
        <v>シオカラトンボ</v>
      </c>
    </row>
    <row r="93" spans="1:1">
      <c r="A93" t="str">
        <f ca="1"/>
        <v>ベニトンボ</v>
      </c>
    </row>
    <row r="94" spans="1:1">
      <c r="A94" t="str">
        <f ca="1"/>
        <v>ムカシトンボ</v>
      </c>
    </row>
    <row r="95" spans="1:1">
      <c r="A95" t="str">
        <f ca="1"/>
        <v>ムカシトンボ</v>
      </c>
    </row>
    <row r="96" spans="1:1">
      <c r="A96" t="str">
        <f ca="1"/>
        <v>ショウジョウトンボ</v>
      </c>
    </row>
    <row r="97" spans="1:1">
      <c r="A97" t="str">
        <f ca="1"/>
        <v>ギンヤンマ</v>
      </c>
    </row>
    <row r="98" spans="1:1">
      <c r="A98" t="str">
        <f ca="1"/>
        <v>ギンヤンマ</v>
      </c>
    </row>
    <row r="99" spans="1:1">
      <c r="A99" t="str">
        <f ca="1"/>
        <v>ギンヤンマ</v>
      </c>
    </row>
    <row r="100" spans="1:1">
      <c r="A100" t="str">
        <f ca="1"/>
        <v>ハグロトンボ</v>
      </c>
    </row>
  </sheetData>
  <phoneticPr fontId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基本</vt:lpstr>
      <vt:lpstr>使用例</vt:lpstr>
      <vt:lpstr>転置と積</vt:lpstr>
      <vt:lpstr>範囲</vt:lpstr>
      <vt:lpstr>空白</vt:lpstr>
      <vt:lpstr>MAX</vt:lpstr>
      <vt:lpstr>SUM</vt:lpstr>
      <vt:lpstr>COUNTIF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Satoki Haga</cp:lastModifiedBy>
  <dcterms:created xsi:type="dcterms:W3CDTF">2024-08-27T16:22:35Z</dcterms:created>
  <dcterms:modified xsi:type="dcterms:W3CDTF">2024-09-09T16:55:08Z</dcterms:modified>
</cp:coreProperties>
</file>